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130" tabRatio="919" activeTab="1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" sheetId="49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>#REF!</definedName>
    <definedName name="ACC_CRS">#REF!</definedName>
    <definedName name="ACC_DBS">#REF!</definedName>
    <definedName name="ACC_ISO">#REF!</definedName>
    <definedName name="ACC_SALDO">#REF!</definedName>
    <definedName name="BS_BALACC">#REF!</definedName>
    <definedName name="BS_BALANCE">#REF!</definedName>
    <definedName name="BS_CR">#REF!</definedName>
    <definedName name="BS_CR_EQU">#REF!</definedName>
    <definedName name="BS_DB">#REF!</definedName>
    <definedName name="BS_DB_EQU">#REF!</definedName>
    <definedName name="BS_DT">#REF!</definedName>
    <definedName name="BS_ISO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 iterate="1" calcOnSave="0"/>
</workbook>
</file>

<file path=xl/calcChain.xml><?xml version="1.0" encoding="utf-8"?>
<calcChain xmlns="http://schemas.openxmlformats.org/spreadsheetml/2006/main">
  <c r="B2" i="39" l="1"/>
  <c r="B2" i="63" l="1"/>
  <c r="B1" i="63"/>
  <c r="B2" i="50"/>
  <c r="B1" i="50"/>
  <c r="B2" i="49" l="1"/>
  <c r="B1" i="49"/>
  <c r="B2" i="48"/>
  <c r="B1" i="48"/>
  <c r="B2" i="40"/>
  <c r="B1" i="40"/>
  <c r="B1" i="39"/>
  <c r="B2" i="68"/>
  <c r="B1" i="68"/>
  <c r="D7" i="48" l="1"/>
  <c r="M11" i="63"/>
  <c r="E11" i="63"/>
  <c r="N19" i="63" l="1"/>
  <c r="M19" i="63"/>
  <c r="O19" i="63" s="1"/>
  <c r="M17" i="63"/>
  <c r="C7" i="50" l="1"/>
  <c r="C15" i="49" l="1"/>
  <c r="F15" i="48"/>
  <c r="E15" i="48"/>
  <c r="D15" i="48"/>
  <c r="T10" i="67" l="1"/>
  <c r="T17" i="67"/>
  <c r="T16" i="67"/>
  <c r="T15" i="67"/>
  <c r="T14" i="67"/>
  <c r="T13" i="67"/>
  <c r="T12" i="67"/>
  <c r="T11" i="67"/>
  <c r="T9" i="67"/>
  <c r="D7" i="50" l="1"/>
  <c r="E7" i="50"/>
  <c r="F7" i="50"/>
  <c r="G7" i="50"/>
  <c r="C17" i="50"/>
  <c r="D9" i="49"/>
  <c r="D15" i="49"/>
  <c r="E7" i="48"/>
  <c r="E22" i="48" s="1"/>
  <c r="E15" i="49" l="1"/>
  <c r="E9" i="49"/>
  <c r="C9" i="49"/>
  <c r="F7" i="48" l="1"/>
  <c r="D22" i="48"/>
  <c r="N35" i="67" l="1"/>
  <c r="E36" i="67"/>
  <c r="G36" i="67"/>
  <c r="H36" i="67"/>
  <c r="I36" i="67"/>
  <c r="J36" i="67"/>
  <c r="K36" i="67"/>
  <c r="L36" i="67"/>
  <c r="M36" i="67"/>
  <c r="G29" i="67"/>
  <c r="H29" i="67"/>
  <c r="I29" i="67"/>
  <c r="J29" i="67"/>
  <c r="K29" i="67"/>
  <c r="L29" i="67"/>
  <c r="O29" i="67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E17" i="63"/>
  <c r="D10" i="63"/>
  <c r="C10" i="63"/>
  <c r="F10" i="63"/>
  <c r="G10" i="63"/>
  <c r="H10" i="63"/>
  <c r="I10" i="63"/>
  <c r="J10" i="63"/>
  <c r="K10" i="63"/>
  <c r="L10" i="63"/>
  <c r="M10" i="63" l="1"/>
  <c r="N10" i="63"/>
  <c r="F12" i="50"/>
  <c r="G12" i="50"/>
  <c r="D12" i="50"/>
  <c r="E12" i="50"/>
  <c r="C12" i="50"/>
  <c r="D17" i="50"/>
  <c r="E17" i="50"/>
  <c r="F17" i="50"/>
  <c r="G17" i="50"/>
  <c r="O17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F22" i="50"/>
  <c r="D22" i="50"/>
  <c r="C22" i="50"/>
  <c r="G22" i="50"/>
  <c r="E22" i="50"/>
  <c r="F22" i="48"/>
  <c r="O10" i="63"/>
  <c r="N34" i="67" l="1"/>
  <c r="N36" i="67" s="1"/>
  <c r="P25" i="67"/>
  <c r="P24" i="67"/>
  <c r="S18" i="67"/>
  <c r="R18" i="67"/>
  <c r="Q18" i="67"/>
  <c r="P18" i="67"/>
  <c r="O18" i="67"/>
  <c r="N18" i="67"/>
  <c r="M18" i="67"/>
  <c r="L18" i="67"/>
  <c r="K18" i="67"/>
  <c r="J18" i="67"/>
  <c r="I18" i="67"/>
  <c r="H18" i="67"/>
  <c r="G18" i="67"/>
  <c r="E18" i="67"/>
  <c r="T18" i="67" l="1"/>
  <c r="D36" i="67" l="1"/>
  <c r="P28" i="67"/>
  <c r="C36" i="67"/>
  <c r="D29" i="67" l="1"/>
  <c r="P27" i="67"/>
  <c r="P26" i="67"/>
  <c r="D18" i="67"/>
  <c r="C29" i="67"/>
  <c r="N29" i="67" l="1"/>
  <c r="M29" i="67"/>
  <c r="P23" i="67"/>
  <c r="P29" i="67" s="1"/>
  <c r="C18" i="67" l="1"/>
  <c r="E29" i="67" l="1"/>
</calcChain>
</file>

<file path=xl/comments1.xml><?xml version="1.0" encoding="utf-8"?>
<comments xmlns="http://schemas.openxmlformats.org/spreadsheetml/2006/main">
  <authors>
    <author>Author</author>
  </authors>
  <commentList>
    <comment ref="T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ჩასწორებულია 11/05/2017-ში</t>
        </r>
      </text>
    </comment>
  </commentList>
</comments>
</file>

<file path=xl/sharedStrings.xml><?xml version="1.0" encoding="utf-8"?>
<sst xmlns="http://schemas.openxmlformats.org/spreadsheetml/2006/main" count="275" uniqueCount="183">
  <si>
    <t>a</t>
  </si>
  <si>
    <t>b</t>
  </si>
  <si>
    <t>c</t>
  </si>
  <si>
    <t>d</t>
  </si>
  <si>
    <t>e</t>
  </si>
  <si>
    <t>f</t>
  </si>
  <si>
    <t>აქტივების გადაფასების რეზერვი</t>
  </si>
  <si>
    <t>სულ</t>
  </si>
  <si>
    <t>სხვა ცვლილებები</t>
  </si>
  <si>
    <t>დანაკარგების მთლიანი მოცულობა</t>
  </si>
  <si>
    <t>სხვა ვალდებულებები</t>
  </si>
  <si>
    <t>მთლიანი არასაპროცენტო შემოსავლები</t>
  </si>
  <si>
    <t>ანაზღაურების მოცულობა</t>
  </si>
  <si>
    <t>უმაღლესი მენეჯმენტი</t>
  </si>
  <si>
    <t>თანამშრომელთა რაოდენობა</t>
  </si>
  <si>
    <t>მათ შორის: გადავადებული</t>
  </si>
  <si>
    <t>მათ შორის: აქციები და აქციებთან დაკავშირებული ინსტრუმენტები</t>
  </si>
  <si>
    <t>ფიქსირებული ანაზღაურება</t>
  </si>
  <si>
    <t>გარანტირებული ბონუსები</t>
  </si>
  <si>
    <t>მათ შორის: ფულადი სახით</t>
  </si>
  <si>
    <t>ფულადი სახით</t>
  </si>
  <si>
    <t>აქციების სახით</t>
  </si>
  <si>
    <t>ფინანსური წლის განმავლობაში გადახდილი გადავადებული ანაზღაურების მთლიანი მოცულობა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</si>
  <si>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</si>
  <si>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</si>
  <si>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</si>
  <si>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ფასიანი ქაღალდები დილინგური ოპერაციებისთვის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</si>
  <si>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</si>
  <si>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</si>
  <si>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</si>
  <si>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</si>
  <si>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</si>
  <si>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</si>
  <si>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</si>
  <si>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</si>
  <si>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</si>
  <si>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</si>
  <si>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</si>
  <si>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</si>
  <si>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</si>
  <si>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</si>
  <si>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</si>
  <si>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</si>
  <si>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</si>
  <si>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სუბორდინირებული ვალდებულებები</t>
  </si>
  <si>
    <t>მთლიანი ვალდებულებები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</si>
  <si>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</si>
  <si>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</si>
  <si>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</si>
  <si>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</si>
  <si>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</si>
  <si>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</si>
  <si>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სულ სააქციო კაპიტალი</t>
  </si>
  <si>
    <t>ბანკი:</t>
  </si>
  <si>
    <t>თარიღი:</t>
  </si>
  <si>
    <t>წმინდა საპროცენტო შემოსავლები</t>
  </si>
  <si>
    <t>მთლიანი შემოსავალი (1+2-3)</t>
  </si>
  <si>
    <t>აქციების ფლობა პერიოდის დასაწყისში</t>
  </si>
  <si>
    <t>ცვლილება პერიოდის განმავლობაში</t>
  </si>
  <si>
    <t>აქციების ფლობა პერიოდის ბოლოს</t>
  </si>
  <si>
    <t>გადავადებული</t>
  </si>
  <si>
    <t xml:space="preserve">განაღდებული </t>
  </si>
  <si>
    <t>გაცემა</t>
  </si>
  <si>
    <t>განაღდება</t>
  </si>
  <si>
    <t>ჩამორთმევა</t>
  </si>
  <si>
    <t>მათ შორის: განაღდებული</t>
  </si>
  <si>
    <t>ყიდვა</t>
  </si>
  <si>
    <t>გაყიდვა</t>
  </si>
  <si>
    <t>ახალ თანამშრომელთა ანაზღაურება</t>
  </si>
  <si>
    <t>საბალანსო ღირებულებები ადგილობრივი ბუღალტრული აღრიცხვის წესების მიხედვით (ინდივიდუალური ფინანსური ანგარიშგება)</t>
  </si>
  <si>
    <t>მთლიანი კაპიტალი</t>
  </si>
  <si>
    <t>საბალანსო ღირებულებების გადაყვანა სტანდარტიზებული საზედამხედველო ანგარიშგების ფორმატში</t>
  </si>
  <si>
    <t>შენიშვნები</t>
  </si>
  <si>
    <t>გამოქვეყნებულ ფასს ანგარიშგებაში მოცემული საბალანსო ღირებულებები</t>
  </si>
  <si>
    <t>ვალდებულებები (როგორც წარმოდგენილია გამოქვეყნებულ ფასს ფინანსურ ანგარიშგებაში)</t>
  </si>
  <si>
    <t>გამოქვეყნებულ ფასს ფინანსურ ანგარიშგებაში მოცემული საბალანსო ღირებულებები</t>
  </si>
  <si>
    <t>აქტივები (როგორც წარმოდგენილია გამოქვეყნებულ ფასს ფინანსურ ანგარიშგებაში)</t>
  </si>
  <si>
    <t>x</t>
  </si>
  <si>
    <t>სრულად კონსოლიდირებული</t>
  </si>
  <si>
    <t>დაქვითული</t>
  </si>
  <si>
    <t>არც კონსოლიდირებული და არც დაქვითული</t>
  </si>
  <si>
    <t>პროპორციული კონსოლიდაცია</t>
  </si>
  <si>
    <t>სრული კონსოლიდაცია</t>
  </si>
  <si>
    <t>აღწერა</t>
  </si>
  <si>
    <t>საზედამხედველო კონსოლიდაციის მეთოდი</t>
  </si>
  <si>
    <t>კომპანიის დასახელება</t>
  </si>
  <si>
    <t>კონსოლიდაცია საწარმოების მიხედვით</t>
  </si>
  <si>
    <t>სულ:</t>
  </si>
  <si>
    <t>.....</t>
  </si>
  <si>
    <t>g</t>
  </si>
  <si>
    <t>h</t>
  </si>
  <si>
    <t>i</t>
  </si>
  <si>
    <t>j</t>
  </si>
  <si>
    <t>k</t>
  </si>
  <si>
    <t>l</t>
  </si>
  <si>
    <t>სულ (a+b)</t>
  </si>
  <si>
    <t>გადავადებული (a+d-f-g)</t>
  </si>
  <si>
    <t>m</t>
  </si>
  <si>
    <t>მათ შორის გადავადებულის</t>
  </si>
  <si>
    <t>მათ შორის: განაღდებულის</t>
  </si>
  <si>
    <t xml:space="preserve">განაღდებული (b+e+f-h+i-j) </t>
  </si>
  <si>
    <t>სულ (k+l)</t>
  </si>
  <si>
    <t>სხვა მატერიალური რისკის ამღები პირები</t>
  </si>
  <si>
    <t>5 უმსხვილესი დანაკარგის საერთო მოცულობა</t>
  </si>
  <si>
    <r>
      <t>სხვა მატერიალური რისკის ამღები</t>
    </r>
    <r>
      <rPr>
        <sz val="10"/>
        <color rgb="FFFF0000"/>
        <rFont val="Segoe UI"/>
        <family val="2"/>
      </rPr>
      <t xml:space="preserve"> </t>
    </r>
    <r>
      <rPr>
        <sz val="10"/>
        <color theme="1"/>
        <rFont val="Segoe UI"/>
        <family val="2"/>
      </rPr>
      <t xml:space="preserve">პირები </t>
    </r>
  </si>
  <si>
    <t>მათ შორის: ფულადი ფორმის</t>
  </si>
  <si>
    <t>ბონუსების  მოცულობა</t>
  </si>
  <si>
    <t xml:space="preserve">სულ ანაზღაურება </t>
  </si>
  <si>
    <t xml:space="preserve">მთლიანი ფიქსირებული ანაზღაურება </t>
  </si>
  <si>
    <t>დანაკარგების მთლიანი მოცულობა, რომლებიც აღემატება 10,000 ლარს</t>
  </si>
  <si>
    <t>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</t>
  </si>
  <si>
    <t>განსაკუთრებული გადახდები</t>
  </si>
  <si>
    <t>უმაღლესი მენეჯმენტის მფლობელობაში არსებული აქციები</t>
  </si>
  <si>
    <t>ინფორმაცია გადავადებული ანაზღაურების  შესახებ</t>
  </si>
  <si>
    <t>სხვა მატერიალური რიკის ამღები პირები</t>
  </si>
  <si>
    <t>სარჩევი</t>
  </si>
  <si>
    <t xml:space="preserve"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</t>
  </si>
  <si>
    <t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</t>
  </si>
  <si>
    <t>სააღრიცხვო კონსოლიდაციის 
მეთოდი</t>
  </si>
  <si>
    <t>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</t>
  </si>
  <si>
    <t>საოპერაციო რისკის 
მიხედვით შეწონილი 
რისკის პოზიციები</t>
  </si>
  <si>
    <t>საბალანსო ღირებულებები ფასს-ის მიხედვით საზედამხედველო მიზნებისთვის გამოყენებული კონსოლიდაციის დონეზე (ინდივიდუალური ფინანსური ანგარიშგება)</t>
  </si>
  <si>
    <t>საბალანსო ღირებულებები ფასს-ის მიხედვით საზედამხედველო მიზნებისთვის გამოყენებულ კონსოლიდაციის დონეზე (ინდივიდუალური ფინანსური ანგარიშგება)</t>
  </si>
  <si>
    <t>მოვლენების რაოდენობა, რომელთა დანაკარგიც აღემატება 10,000 ლარს</t>
  </si>
  <si>
    <t>მინუს: ქონების გაყიდვიდან მიღებული მოგება (ზარალი)</t>
  </si>
  <si>
    <t>ფინანსური წლის განმავლობაში გაცემული ანაზღაურება</t>
  </si>
  <si>
    <t>მათ შორის: სხვა ფორმის</t>
  </si>
  <si>
    <t>ინფორმაცია საოპერაციო დანაკარგების მოცულობის შესახებ</t>
  </si>
  <si>
    <t>აქციებთან დაკავშირებული ინსტრუმენტების სახით</t>
  </si>
  <si>
    <t>სხვა ფორმით</t>
  </si>
  <si>
    <t>მათ შორის: აქციების სახით</t>
  </si>
  <si>
    <t>მათ შორის: აქციებთან დაკავშირებული ინსტრუმენტების სახით</t>
  </si>
  <si>
    <t>მათ შორის: სხვა ფორმით</t>
  </si>
  <si>
    <t>კაპიტალი (როგორც წარმოდგენილია გამოქვეყნებულ ფასს ფინანსურ ანგარიშგებაში)</t>
  </si>
  <si>
    <t>თანამშრომელთა გათავისუფლების ხარჯები</t>
  </si>
  <si>
    <t>დირექტორატი</t>
  </si>
  <si>
    <t>სამეთვალყურეო საბჭო</t>
  </si>
  <si>
    <t>ცვალებადი ანაზღაურება</t>
  </si>
  <si>
    <t xml:space="preserve">მთლიანი ცვალებადი ანაზღაურება </t>
  </si>
  <si>
    <t>ცხრილი N</t>
  </si>
  <si>
    <t>ცხრილი 20</t>
  </si>
  <si>
    <t>ცხრილი 21</t>
  </si>
  <si>
    <t>ცხრილი 22</t>
  </si>
  <si>
    <t>ცხრილი 23</t>
  </si>
  <si>
    <t>ცხრილი 24</t>
  </si>
  <si>
    <t>ცხრილი 25</t>
  </si>
  <si>
    <t>ცხრილი 26</t>
  </si>
  <si>
    <t>ცხრილი 27</t>
  </si>
  <si>
    <t>გადავადებული ანაზღაურების მთლიანი მოცულობა</t>
  </si>
  <si>
    <t>მათ შორის: გადავადებული ანაზღაურების ის ნაწილი რომელიც ექვემდებარება დარიცხვის შემდგომ პირდაპირ ან/და ირიბ კორექტირებებს</t>
  </si>
  <si>
    <t xml:space="preserve"> წლის განმავლობაში ირიბი კორექტირებების შედეგად მიღებული შემცირებების მთლიანი მოცულობა</t>
  </si>
  <si>
    <t xml:space="preserve"> წლის განმავლობაში პირდაპირი კორექტირებების შედეგად მიღებული შემცირებების მთლიანი მოცულობა</t>
  </si>
  <si>
    <t>ფინანსური წლის განმავლობაში მინიჭებული ანაზღაურება</t>
  </si>
  <si>
    <t>აღნიშნულ დანართში მოცემული ინფორმაცია ბანკებმა უნდა გამოაქვეყნონ თავიანთ პილარ 3-ის წლიურ ანგარიშგებაში საქართველოს ეროვნული ბანკის პრეზიდენტის 2017 წლის აპრილის 92/04 ბრძანებით დამტკიცებული "კომერციული ბანკების მიერ პილარ 3-ის ფარგლებში ინფორმაციის გამჟღავნების  წესის" შესაბამისად.</t>
  </si>
  <si>
    <t>უმაღლესი მენეჯმენტის მფლობელობაში არსებული აქციები (რაოდენობა)</t>
  </si>
  <si>
    <t>სს "ტერა ბანკი"</t>
  </si>
  <si>
    <t>ფულადი სახსრები და მათი ეკვივალენტები</t>
  </si>
  <si>
    <t>სესხები</t>
  </si>
  <si>
    <t>ძირითადი საშუალებები</t>
  </si>
  <si>
    <t>სხვა არამატერიალური აქტივები</t>
  </si>
  <si>
    <t>დასაკუთრებული ქონება</t>
  </si>
  <si>
    <t>გუდვილი</t>
  </si>
  <si>
    <t>სესხები ფინანსური ინსტიტუტებისგან</t>
  </si>
  <si>
    <t>ბანკთაშორისი ანგარიშები</t>
  </si>
  <si>
    <t>მიმდინარე ანგარიშები და დეპოზიტები</t>
  </si>
  <si>
    <t>გადავადებული საგადასახადო ვალდებულება</t>
  </si>
  <si>
    <t>სუბორდინირებული სესხები</t>
  </si>
  <si>
    <t>საწესდებო კაპიტალი</t>
  </si>
  <si>
    <t>შენიშვნა</t>
  </si>
  <si>
    <t>შპს  სტანდარტ ინშურანსი</t>
  </si>
  <si>
    <t>სავალდებულო სარეზერვო დეპოზიტი საქართველოს 
ეროვნულ ბანკში</t>
  </si>
  <si>
    <t xml:space="preserve">მათ შორის: ფულადი ფორმის </t>
  </si>
  <si>
    <t>1  სხვა ბანკებში დაჯავშნილი თანხების განაშთვა სხვა ვალდებულებებთან;</t>
  </si>
  <si>
    <t>2  NBG რეზერვებსა და IFRS რეზერვებს შორის სხვაობა (6.6 მლნ. ლარი), გადავადებული საკომისიო შემოსავალის ვალდებულებებიდან რეკლასი (2.95 მლნ ლარი), გარებალანსიდან დარიცხული პროცენტის ბალანსზე გადმოტა (0.95 მლნ. ლარი)</t>
  </si>
  <si>
    <t>3 საინვესტიციო ფასიანი ქაღალდების IFRS 9 -ის მიხედვით დარეზერვება</t>
  </si>
  <si>
    <t xml:space="preserve">4  ძირითადი საშუალებების ღირებულებებისა და ცვეთების სხვაობა, NBG-სა და IFRS-აღრიცხვის პრინციპებს შორის სხვაობა </t>
  </si>
  <si>
    <t>5  დასაკუთრებული ქონებების გადაფასება და NBG-სა და IFRS-აღრიცხვის პრინციპებს შორის სხვაობა. ეროვნული ბანკის მოთხოვნების მიხედვით დასაკუთრებულ ქონებას ექმნება შესაძლო დანაკარგების რეზერვი, ხოლო IFRS-ით ამ რეზერვს უკან ვაბრუნებთ და ხდება აქტივის სამართლიანი ღირებულებით აღრიცხვა</t>
  </si>
  <si>
    <t>6 სხვა აქტივივებისა და ვალდებულებების განაშთვა</t>
  </si>
  <si>
    <t>7 გადავადებული საკომისიო ხარჯის რეკლასი სხვა აქტივებიდან</t>
  </si>
  <si>
    <t>8 კლინტის ანგარიშებიდან შესრულებული ტრანზაქციების გადატანა კრედიტორების შესამცირებლად</t>
  </si>
  <si>
    <t>9 NBG-ის და IFRS-ს შორის  გადავადაებული საგადასახადო ვალდებულების სხვაობა</t>
  </si>
  <si>
    <t>10  სხვა აქტივივებისა და ვალდებულებების განაშთვა</t>
  </si>
  <si>
    <t>11 NBG-სა და IFRS-აღრიცხვის პრინციპებს შორის სხვაობა მათ შორის სესხების დანაკარგების რეზერვის გამოანგარიშების მეთოდოლოგიური სხვაობა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</si>
</sst>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0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b/>
      <i/>
      <u/>
      <sz val="10"/>
      <color theme="1"/>
      <name val="Calibri"/>
      <family val="2"/>
      <scheme val="minor"/>
    </font>
    <font>
      <sz val="10"/>
      <color rgb="FFFF0000"/>
      <name val="Segoe UI"/>
      <family val="2"/>
    </font>
    <font>
      <sz val="10"/>
      <name val="Segoe UI"/>
      <family val="2"/>
    </font>
    <font>
      <b/>
      <sz val="10"/>
      <color theme="1"/>
      <name val="Times New Roman"/>
      <family val="1"/>
    </font>
    <font>
      <sz val="11"/>
      <color theme="1"/>
      <name val="Sylfaen"/>
      <family val="1"/>
    </font>
    <font>
      <b/>
      <sz val="11"/>
      <name val="Sylfaen"/>
      <family val="1"/>
    </font>
    <font>
      <u/>
      <sz val="10"/>
      <color indexed="12"/>
      <name val="Calibri"/>
      <family val="2"/>
      <scheme val="minor"/>
    </font>
    <font>
      <sz val="11"/>
      <name val="Sylfaen"/>
      <family val="1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Segoe UI"/>
      <family val="2"/>
    </font>
    <font>
      <sz val="10"/>
      <color theme="1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theme="1"/>
      <name val="Arial"/>
      <family val="2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0956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168" fontId="13" fillId="36" borderId="0"/>
    <xf numFmtId="169" fontId="13" fillId="36" borderId="0"/>
    <xf numFmtId="168" fontId="13" fillId="36" borderId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168" fontId="15" fillId="37" borderId="0" applyNumberFormat="0" applyBorder="0" applyAlignment="0" applyProtection="0"/>
    <xf numFmtId="169" fontId="15" fillId="37" borderId="0" applyNumberFormat="0" applyBorder="0" applyAlignment="0" applyProtection="0"/>
    <xf numFmtId="168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168" fontId="15" fillId="38" borderId="0" applyNumberFormat="0" applyBorder="0" applyAlignment="0" applyProtection="0"/>
    <xf numFmtId="169" fontId="15" fillId="38" borderId="0" applyNumberFormat="0" applyBorder="0" applyAlignment="0" applyProtection="0"/>
    <xf numFmtId="168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168" fontId="15" fillId="39" borderId="0" applyNumberFormat="0" applyBorder="0" applyAlignment="0" applyProtection="0"/>
    <xf numFmtId="169" fontId="15" fillId="39" borderId="0" applyNumberFormat="0" applyBorder="0" applyAlignment="0" applyProtection="0"/>
    <xf numFmtId="168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168" fontId="15" fillId="41" borderId="0" applyNumberFormat="0" applyBorder="0" applyAlignment="0" applyProtection="0"/>
    <xf numFmtId="169" fontId="15" fillId="41" borderId="0" applyNumberFormat="0" applyBorder="0" applyAlignment="0" applyProtection="0"/>
    <xf numFmtId="168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168" fontId="15" fillId="42" borderId="0" applyNumberFormat="0" applyBorder="0" applyAlignment="0" applyProtection="0"/>
    <xf numFmtId="169" fontId="15" fillId="42" borderId="0" applyNumberFormat="0" applyBorder="0" applyAlignment="0" applyProtection="0"/>
    <xf numFmtId="168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168" fontId="15" fillId="40" borderId="0" applyNumberFormat="0" applyBorder="0" applyAlignment="0" applyProtection="0"/>
    <xf numFmtId="169" fontId="15" fillId="40" borderId="0" applyNumberFormat="0" applyBorder="0" applyAlignment="0" applyProtection="0"/>
    <xf numFmtId="168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168" fontId="15" fillId="43" borderId="0" applyNumberFormat="0" applyBorder="0" applyAlignment="0" applyProtection="0"/>
    <xf numFmtId="169" fontId="15" fillId="43" borderId="0" applyNumberFormat="0" applyBorder="0" applyAlignment="0" applyProtection="0"/>
    <xf numFmtId="168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168" fontId="15" fillId="46" borderId="0" applyNumberFormat="0" applyBorder="0" applyAlignment="0" applyProtection="0"/>
    <xf numFmtId="169" fontId="15" fillId="46" borderId="0" applyNumberFormat="0" applyBorder="0" applyAlignment="0" applyProtection="0"/>
    <xf numFmtId="168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168" fontId="18" fillId="47" borderId="0" applyNumberFormat="0" applyBorder="0" applyAlignment="0" applyProtection="0"/>
    <xf numFmtId="169" fontId="18" fillId="47" borderId="0" applyNumberFormat="0" applyBorder="0" applyAlignment="0" applyProtection="0"/>
    <xf numFmtId="168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168" fontId="18" fillId="44" borderId="0" applyNumberFormat="0" applyBorder="0" applyAlignment="0" applyProtection="0"/>
    <xf numFmtId="169" fontId="18" fillId="44" borderId="0" applyNumberFormat="0" applyBorder="0" applyAlignment="0" applyProtection="0"/>
    <xf numFmtId="168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168" fontId="18" fillId="45" borderId="0" applyNumberFormat="0" applyBorder="0" applyAlignment="0" applyProtection="0"/>
    <xf numFmtId="169" fontId="18" fillId="45" borderId="0" applyNumberFormat="0" applyBorder="0" applyAlignment="0" applyProtection="0"/>
    <xf numFmtId="168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168" fontId="18" fillId="50" borderId="0" applyNumberFormat="0" applyBorder="0" applyAlignment="0" applyProtection="0"/>
    <xf numFmtId="169" fontId="18" fillId="50" borderId="0" applyNumberFormat="0" applyBorder="0" applyAlignment="0" applyProtection="0"/>
    <xf numFmtId="168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168" fontId="18" fillId="53" borderId="0" applyNumberFormat="0" applyBorder="0" applyAlignment="0" applyProtection="0"/>
    <xf numFmtId="169" fontId="18" fillId="53" borderId="0" applyNumberFormat="0" applyBorder="0" applyAlignment="0" applyProtection="0"/>
    <xf numFmtId="168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168" fontId="18" fillId="57" borderId="0" applyNumberFormat="0" applyBorder="0" applyAlignment="0" applyProtection="0"/>
    <xf numFmtId="169" fontId="18" fillId="57" borderId="0" applyNumberFormat="0" applyBorder="0" applyAlignment="0" applyProtection="0"/>
    <xf numFmtId="168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4" fillId="54" borderId="0" applyNumberFormat="0" applyBorder="0" applyAlignment="0" applyProtection="0"/>
    <xf numFmtId="0" fontId="14" fillId="58" borderId="0" applyNumberFormat="0" applyBorder="0" applyAlignment="0" applyProtection="0"/>
    <xf numFmtId="0" fontId="16" fillId="55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168" fontId="18" fillId="59" borderId="0" applyNumberFormat="0" applyBorder="0" applyAlignment="0" applyProtection="0"/>
    <xf numFmtId="169" fontId="18" fillId="59" borderId="0" applyNumberFormat="0" applyBorder="0" applyAlignment="0" applyProtection="0"/>
    <xf numFmtId="168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4" fillId="51" borderId="0" applyNumberFormat="0" applyBorder="0" applyAlignment="0" applyProtection="0"/>
    <xf numFmtId="0" fontId="14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168" fontId="18" fillId="48" borderId="0" applyNumberFormat="0" applyBorder="0" applyAlignment="0" applyProtection="0"/>
    <xf numFmtId="169" fontId="18" fillId="48" borderId="0" applyNumberFormat="0" applyBorder="0" applyAlignment="0" applyProtection="0"/>
    <xf numFmtId="168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4" fillId="60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168" fontId="18" fillId="49" borderId="0" applyNumberFormat="0" applyBorder="0" applyAlignment="0" applyProtection="0"/>
    <xf numFmtId="169" fontId="18" fillId="49" borderId="0" applyNumberFormat="0" applyBorder="0" applyAlignment="0" applyProtection="0"/>
    <xf numFmtId="168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4" fillId="54" borderId="0" applyNumberFormat="0" applyBorder="0" applyAlignment="0" applyProtection="0"/>
    <xf numFmtId="0" fontId="14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168" fontId="18" fillId="62" borderId="0" applyNumberFormat="0" applyBorder="0" applyAlignment="0" applyProtection="0"/>
    <xf numFmtId="169" fontId="18" fillId="62" borderId="0" applyNumberFormat="0" applyBorder="0" applyAlignment="0" applyProtection="0"/>
    <xf numFmtId="168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168" fontId="21" fillId="38" borderId="0" applyNumberFormat="0" applyBorder="0" applyAlignment="0" applyProtection="0"/>
    <xf numFmtId="169" fontId="21" fillId="38" borderId="0" applyNumberFormat="0" applyBorder="0" applyAlignment="0" applyProtection="0"/>
    <xf numFmtId="168" fontId="21" fillId="38" borderId="0" applyNumberFormat="0" applyBorder="0" applyAlignment="0" applyProtection="0"/>
    <xf numFmtId="0" fontId="19" fillId="38" borderId="0" applyNumberFormat="0" applyBorder="0" applyAlignment="0" applyProtection="0"/>
    <xf numFmtId="170" fontId="22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1" fontId="24" fillId="0" borderId="0" applyFill="0" applyBorder="0" applyAlignment="0"/>
    <xf numFmtId="171" fontId="24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0" fontId="23" fillId="0" borderId="0" applyFill="0" applyBorder="0" applyAlignment="0"/>
    <xf numFmtId="172" fontId="24" fillId="0" borderId="0" applyFill="0" applyBorder="0" applyAlignment="0"/>
    <xf numFmtId="173" fontId="24" fillId="0" borderId="0" applyFill="0" applyBorder="0" applyAlignment="0"/>
    <xf numFmtId="174" fontId="24" fillId="0" borderId="0" applyFill="0" applyBorder="0" applyAlignment="0"/>
    <xf numFmtId="175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9" fontId="27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6" fillId="8" borderId="26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0" fontId="25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168" fontId="27" fillId="63" borderId="32" applyNumberFormat="0" applyAlignment="0" applyProtection="0"/>
    <xf numFmtId="169" fontId="27" fillId="63" borderId="32" applyNumberFormat="0" applyAlignment="0" applyProtection="0"/>
    <xf numFmtId="168" fontId="27" fillId="63" borderId="32" applyNumberFormat="0" applyAlignment="0" applyProtection="0"/>
    <xf numFmtId="0" fontId="25" fillId="63" borderId="32" applyNumberFormat="0" applyAlignment="0" applyProtection="0"/>
    <xf numFmtId="0" fontId="28" fillId="64" borderId="33" applyNumberFormat="0" applyAlignment="0" applyProtection="0"/>
    <xf numFmtId="0" fontId="29" fillId="9" borderId="29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0" fontId="28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0" fontId="29" fillId="9" borderId="29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169" fontId="30" fillId="64" borderId="33" applyNumberFormat="0" applyAlignment="0" applyProtection="0"/>
    <xf numFmtId="168" fontId="30" fillId="64" borderId="33" applyNumberFormat="0" applyAlignment="0" applyProtection="0"/>
    <xf numFmtId="0" fontId="28" fillId="64" borderId="3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172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/>
    <xf numFmtId="14" fontId="33" fillId="0" borderId="0" applyFill="0" applyBorder="0" applyAlignment="0"/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34">
      <alignment vertical="center"/>
    </xf>
    <xf numFmtId="38" fontId="13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9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168" fontId="40" fillId="39" borderId="0" applyNumberFormat="0" applyBorder="0" applyAlignment="0" applyProtection="0"/>
    <xf numFmtId="169" fontId="40" fillId="39" borderId="0" applyNumberFormat="0" applyBorder="0" applyAlignment="0" applyProtection="0"/>
    <xf numFmtId="168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41" fillId="0" borderId="25" applyNumberFormat="0" applyAlignment="0" applyProtection="0">
      <alignment horizontal="left" vertical="center"/>
    </xf>
    <xf numFmtId="0" fontId="41" fillId="0" borderId="25" applyNumberFormat="0" applyAlignment="0" applyProtection="0">
      <alignment horizontal="left" vertical="center"/>
    </xf>
    <xf numFmtId="168" fontId="41" fillId="0" borderId="25" applyNumberFormat="0" applyAlignment="0" applyProtection="0">
      <alignment horizontal="left" vertical="center"/>
    </xf>
    <xf numFmtId="0" fontId="41" fillId="0" borderId="7">
      <alignment horizontal="left" vertical="center"/>
    </xf>
    <xf numFmtId="0" fontId="41" fillId="0" borderId="7">
      <alignment horizontal="left" vertical="center"/>
    </xf>
    <xf numFmtId="168" fontId="41" fillId="0" borderId="7">
      <alignment horizontal="left" vertical="center"/>
    </xf>
    <xf numFmtId="0" fontId="42" fillId="0" borderId="35" applyNumberFormat="0" applyFill="0" applyAlignment="0" applyProtection="0"/>
    <xf numFmtId="169" fontId="42" fillId="0" borderId="35" applyNumberFormat="0" applyFill="0" applyAlignment="0" applyProtection="0"/>
    <xf numFmtId="0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168" fontId="42" fillId="0" borderId="35" applyNumberFormat="0" applyFill="0" applyAlignment="0" applyProtection="0"/>
    <xf numFmtId="169" fontId="42" fillId="0" borderId="35" applyNumberFormat="0" applyFill="0" applyAlignment="0" applyProtection="0"/>
    <xf numFmtId="168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43" fillId="0" borderId="36" applyNumberFormat="0" applyFill="0" applyAlignment="0" applyProtection="0"/>
    <xf numFmtId="169" fontId="43" fillId="0" borderId="36" applyNumberFormat="0" applyFill="0" applyAlignment="0" applyProtection="0"/>
    <xf numFmtId="0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168" fontId="43" fillId="0" borderId="36" applyNumberFormat="0" applyFill="0" applyAlignment="0" applyProtection="0"/>
    <xf numFmtId="169" fontId="43" fillId="0" borderId="36" applyNumberFormat="0" applyFill="0" applyAlignment="0" applyProtection="0"/>
    <xf numFmtId="168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4" fillId="0" borderId="37" applyNumberFormat="0" applyFill="0" applyAlignment="0" applyProtection="0"/>
    <xf numFmtId="169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168" fontId="44" fillId="0" borderId="37" applyNumberFormat="0" applyFill="0" applyAlignment="0" applyProtection="0"/>
    <xf numFmtId="169" fontId="44" fillId="0" borderId="37" applyNumberFormat="0" applyFill="0" applyAlignment="0" applyProtection="0"/>
    <xf numFmtId="168" fontId="44" fillId="0" borderId="37" applyNumberFormat="0" applyFill="0" applyAlignment="0" applyProtection="0"/>
    <xf numFmtId="0" fontId="44" fillId="0" borderId="37" applyNumberFormat="0" applyFill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7" fontId="45" fillId="0" borderId="0"/>
    <xf numFmtId="168" fontId="46" fillId="0" borderId="0"/>
    <xf numFmtId="0" fontId="46" fillId="0" borderId="0"/>
    <xf numFmtId="168" fontId="46" fillId="0" borderId="0"/>
    <xf numFmtId="168" fontId="41" fillId="0" borderId="0"/>
    <xf numFmtId="0" fontId="41" fillId="0" borderId="0"/>
    <xf numFmtId="168" fontId="41" fillId="0" borderId="0"/>
    <xf numFmtId="168" fontId="47" fillId="0" borderId="0"/>
    <xf numFmtId="0" fontId="47" fillId="0" borderId="0"/>
    <xf numFmtId="168" fontId="47" fillId="0" borderId="0"/>
    <xf numFmtId="168" fontId="48" fillId="0" borderId="0"/>
    <xf numFmtId="0" fontId="48" fillId="0" borderId="0"/>
    <xf numFmtId="168" fontId="48" fillId="0" borderId="0"/>
    <xf numFmtId="168" fontId="49" fillId="0" borderId="0"/>
    <xf numFmtId="0" fontId="49" fillId="0" borderId="0"/>
    <xf numFmtId="168" fontId="49" fillId="0" borderId="0"/>
    <xf numFmtId="168" fontId="50" fillId="0" borderId="0"/>
    <xf numFmtId="0" fontId="50" fillId="0" borderId="0"/>
    <xf numFmtId="168" fontId="50" fillId="0" borderId="0"/>
    <xf numFmtId="0" fontId="49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51" fillId="0" borderId="0" applyNumberFormat="0" applyFill="0" applyBorder="0" applyAlignment="0" applyProtection="0">
      <alignment vertical="top"/>
      <protection locked="0"/>
    </xf>
    <xf numFmtId="169" fontId="51" fillId="0" borderId="0" applyNumberFormat="0" applyFill="0" applyBorder="0" applyAlignment="0" applyProtection="0">
      <alignment vertical="top"/>
      <protection locked="0"/>
    </xf>
    <xf numFmtId="168" fontId="51" fillId="0" borderId="0" applyNumberFormat="0" applyFill="0" applyBorder="0" applyAlignment="0" applyProtection="0">
      <alignment vertical="top"/>
      <protection locked="0"/>
    </xf>
    <xf numFmtId="168" fontId="52" fillId="0" borderId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9" fontId="55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4" fillId="7" borderId="26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0" fontId="53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168" fontId="55" fillId="42" borderId="32" applyNumberFormat="0" applyAlignment="0" applyProtection="0"/>
    <xf numFmtId="169" fontId="55" fillId="42" borderId="32" applyNumberFormat="0" applyAlignment="0" applyProtection="0"/>
    <xf numFmtId="168" fontId="55" fillId="42" borderId="32" applyNumberFormat="0" applyAlignment="0" applyProtection="0"/>
    <xf numFmtId="0" fontId="53" fillId="42" borderId="32" applyNumberFormat="0" applyAlignment="0" applyProtection="0"/>
    <xf numFmtId="3" fontId="2" fillId="71" borderId="2" applyFont="0">
      <alignment horizontal="right" vertical="center"/>
      <protection locked="0"/>
    </xf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0" fontId="56" fillId="0" borderId="38" applyNumberFormat="0" applyFill="0" applyAlignment="0" applyProtection="0"/>
    <xf numFmtId="0" fontId="57" fillId="0" borderId="2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0" fontId="56" fillId="0" borderId="3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168" fontId="58" fillId="0" borderId="38" applyNumberFormat="0" applyFill="0" applyAlignment="0" applyProtection="0"/>
    <xf numFmtId="169" fontId="58" fillId="0" borderId="38" applyNumberFormat="0" applyFill="0" applyAlignment="0" applyProtection="0"/>
    <xf numFmtId="168" fontId="58" fillId="0" borderId="38" applyNumberFormat="0" applyFill="0" applyAlignment="0" applyProtection="0"/>
    <xf numFmtId="0" fontId="56" fillId="0" borderId="38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168" fontId="61" fillId="72" borderId="0" applyNumberFormat="0" applyBorder="0" applyAlignment="0" applyProtection="0"/>
    <xf numFmtId="169" fontId="61" fillId="72" borderId="0" applyNumberFormat="0" applyBorder="0" applyAlignment="0" applyProtection="0"/>
    <xf numFmtId="168" fontId="61" fillId="72" borderId="0" applyNumberFormat="0" applyBorder="0" applyAlignment="0" applyProtection="0"/>
    <xf numFmtId="0" fontId="59" fillId="72" borderId="0" applyNumberFormat="0" applyBorder="0" applyAlignment="0" applyProtection="0"/>
    <xf numFmtId="1" fontId="62" fillId="0" borderId="0" applyProtection="0"/>
    <xf numFmtId="168" fontId="13" fillId="0" borderId="39"/>
    <xf numFmtId="169" fontId="13" fillId="0" borderId="39"/>
    <xf numFmtId="168" fontId="13" fillId="0" borderId="39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81" fontId="2" fillId="0" borderId="0"/>
    <xf numFmtId="179" fontId="15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4" fillId="0" borderId="0"/>
    <xf numFmtId="0" fontId="64" fillId="0" borderId="0"/>
    <xf numFmtId="0" fontId="63" fillId="0" borderId="0"/>
    <xf numFmtId="179" fontId="15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5" fillId="0" borderId="0"/>
    <xf numFmtId="168" fontId="15" fillId="0" borderId="0"/>
    <xf numFmtId="0" fontId="15" fillId="0" borderId="0"/>
    <xf numFmtId="0" fontId="15" fillId="0" borderId="0"/>
    <xf numFmtId="0" fontId="2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4" fillId="0" borderId="0"/>
    <xf numFmtId="179" fontId="15" fillId="0" borderId="0"/>
    <xf numFmtId="179" fontId="15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5" fillId="0" borderId="0"/>
    <xf numFmtId="179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5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2" fillId="0" borderId="0"/>
    <xf numFmtId="0" fontId="15" fillId="0" borderId="0"/>
    <xf numFmtId="0" fontId="2" fillId="0" borderId="0"/>
    <xf numFmtId="0" fontId="14" fillId="0" borderId="0"/>
    <xf numFmtId="168" fontId="12" fillId="0" borderId="0"/>
    <xf numFmtId="0" fontId="2" fillId="0" borderId="0"/>
    <xf numFmtId="0" fontId="1" fillId="0" borderId="0"/>
    <xf numFmtId="0" fontId="1" fillId="0" borderId="0"/>
    <xf numFmtId="17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5" fillId="0" borderId="0"/>
    <xf numFmtId="0" fontId="15" fillId="0" borderId="0"/>
    <xf numFmtId="168" fontId="12" fillId="0" borderId="0"/>
    <xf numFmtId="0" fontId="52" fillId="0" borderId="0"/>
    <xf numFmtId="0" fontId="2" fillId="0" borderId="0"/>
    <xf numFmtId="168" fontId="12" fillId="0" borderId="0"/>
    <xf numFmtId="0" fontId="1" fillId="0" borderId="0"/>
    <xf numFmtId="179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168" fontId="12" fillId="0" borderId="0"/>
    <xf numFmtId="168" fontId="12" fillId="0" borderId="0"/>
    <xf numFmtId="0" fontId="1" fillId="0" borderId="0"/>
    <xf numFmtId="179" fontId="15" fillId="0" borderId="0"/>
    <xf numFmtId="179" fontId="15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5" fillId="0" borderId="0"/>
    <xf numFmtId="168" fontId="12" fillId="0" borderId="0"/>
    <xf numFmtId="168" fontId="12" fillId="0" borderId="0"/>
    <xf numFmtId="0" fontId="1" fillId="0" borderId="0"/>
    <xf numFmtId="179" fontId="15" fillId="0" borderId="0"/>
    <xf numFmtId="179" fontId="15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5" fillId="0" borderId="0"/>
    <xf numFmtId="179" fontId="15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79" fontId="15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79" fontId="2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3" fillId="0" borderId="0"/>
    <xf numFmtId="0" fontId="5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9" fontId="5" fillId="0" borderId="0"/>
    <xf numFmtId="0" fontId="13" fillId="0" borderId="0"/>
    <xf numFmtId="179" fontId="13" fillId="0" borderId="0"/>
    <xf numFmtId="0" fontId="13" fillId="0" borderId="0"/>
    <xf numFmtId="0" fontId="2" fillId="0" borderId="0"/>
    <xf numFmtId="0" fontId="1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3" fillId="0" borderId="0"/>
    <xf numFmtId="179" fontId="5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3" fillId="0" borderId="0"/>
    <xf numFmtId="0" fontId="13" fillId="0" borderId="0"/>
    <xf numFmtId="168" fontId="13" fillId="0" borderId="0"/>
    <xf numFmtId="0" fontId="63" fillId="0" borderId="0"/>
    <xf numFmtId="16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3" fillId="0" borderId="0"/>
    <xf numFmtId="0" fontId="5" fillId="0" borderId="0"/>
    <xf numFmtId="0" fontId="63" fillId="0" borderId="0"/>
    <xf numFmtId="168" fontId="5" fillId="0" borderId="0"/>
    <xf numFmtId="0" fontId="63" fillId="0" borderId="0"/>
    <xf numFmtId="168" fontId="5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179" fontId="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179" fontId="1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3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3" fillId="0" borderId="0"/>
    <xf numFmtId="179" fontId="13" fillId="0" borderId="0"/>
    <xf numFmtId="179" fontId="13" fillId="0" borderId="0"/>
    <xf numFmtId="179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31" fillId="0" borderId="0"/>
    <xf numFmtId="0" fontId="2" fillId="0" borderId="0"/>
    <xf numFmtId="0" fontId="63" fillId="0" borderId="0"/>
    <xf numFmtId="168" fontId="3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3" fillId="0" borderId="0"/>
    <xf numFmtId="0" fontId="2" fillId="0" borderId="0"/>
    <xf numFmtId="0" fontId="6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9" fontId="2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8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168" fontId="2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8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7" fillId="0" borderId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168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168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169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0" borderId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5" fillId="10" borderId="3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14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0" fontId="2" fillId="73" borderId="40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8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9" fillId="0" borderId="0"/>
    <xf numFmtId="0" fontId="69" fillId="0" borderId="0"/>
    <xf numFmtId="168" fontId="69" fillId="0" borderId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9" fontId="72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1" fillId="8" borderId="27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0" fontId="70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168" fontId="72" fillId="63" borderId="41" applyNumberFormat="0" applyAlignment="0" applyProtection="0"/>
    <xf numFmtId="169" fontId="72" fillId="63" borderId="41" applyNumberFormat="0" applyAlignment="0" applyProtection="0"/>
    <xf numFmtId="168" fontId="72" fillId="63" borderId="41" applyNumberFormat="0" applyAlignment="0" applyProtection="0"/>
    <xf numFmtId="0" fontId="70" fillId="63" borderId="41" applyNumberFormat="0" applyAlignment="0" applyProtection="0"/>
    <xf numFmtId="0" fontId="12" fillId="0" borderId="0"/>
    <xf numFmtId="17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4" fillId="0" borderId="0" applyFill="0" applyBorder="0" applyAlignment="0"/>
    <xf numFmtId="172" fontId="24" fillId="0" borderId="0" applyFill="0" applyBorder="0" applyAlignment="0"/>
    <xf numFmtId="171" fontId="24" fillId="0" borderId="0" applyFill="0" applyBorder="0" applyAlignment="0"/>
    <xf numFmtId="176" fontId="24" fillId="0" borderId="0" applyFill="0" applyBorder="0" applyAlignment="0"/>
    <xf numFmtId="172" fontId="24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52" fillId="0" borderId="2" applyNumberFormat="0">
      <alignment horizontal="center" vertical="top" wrapText="1"/>
    </xf>
    <xf numFmtId="0" fontId="74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5" fillId="0" borderId="0"/>
    <xf numFmtId="0" fontId="12" fillId="0" borderId="0"/>
    <xf numFmtId="0" fontId="76" fillId="0" borderId="0"/>
    <xf numFmtId="0" fontId="76" fillId="0" borderId="0"/>
    <xf numFmtId="168" fontId="12" fillId="0" borderId="0"/>
    <xf numFmtId="168" fontId="12" fillId="0" borderId="0"/>
    <xf numFmtId="0" fontId="77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49" fontId="33" fillId="0" borderId="0" applyFill="0" applyBorder="0" applyAlignment="0"/>
    <xf numFmtId="189" fontId="24" fillId="0" borderId="0" applyFill="0" applyBorder="0" applyAlignment="0"/>
    <xf numFmtId="190" fontId="24" fillId="0" borderId="0" applyFill="0" applyBorder="0" applyAlignment="0"/>
    <xf numFmtId="0" fontId="79" fillId="0" borderId="0">
      <alignment horizontal="center" vertical="top"/>
    </xf>
    <xf numFmtId="0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9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" fillId="0" borderId="31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168" fontId="81" fillId="0" borderId="42" applyNumberFormat="0" applyFill="0" applyAlignment="0" applyProtection="0"/>
    <xf numFmtId="169" fontId="81" fillId="0" borderId="42" applyNumberFormat="0" applyFill="0" applyAlignment="0" applyProtection="0"/>
    <xf numFmtId="168" fontId="81" fillId="0" borderId="42" applyNumberFormat="0" applyFill="0" applyAlignment="0" applyProtection="0"/>
    <xf numFmtId="0" fontId="34" fillId="0" borderId="42" applyNumberFormat="0" applyFill="0" applyAlignment="0" applyProtection="0"/>
    <xf numFmtId="0" fontId="12" fillId="0" borderId="43"/>
    <xf numFmtId="185" fontId="68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3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" fontId="84" fillId="0" borderId="0" applyFill="0" applyProtection="0">
      <alignment horizontal="right"/>
    </xf>
    <xf numFmtId="42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0" fontId="86" fillId="0" borderId="0"/>
    <xf numFmtId="0" fontId="87" fillId="0" borderId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1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2" fillId="0" borderId="0"/>
  </cellStyleXfs>
  <cellXfs count="242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left" vertical="top"/>
    </xf>
    <xf numFmtId="0" fontId="3" fillId="0" borderId="0" xfId="0" applyFont="1"/>
    <xf numFmtId="0" fontId="0" fillId="0" borderId="0" xfId="0" applyAlignment="1">
      <alignment wrapText="1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0" fontId="6" fillId="0" borderId="0" xfId="8" applyFont="1" applyFill="1" applyBorder="1" applyProtection="1"/>
    <xf numFmtId="0" fontId="3" fillId="0" borderId="0" xfId="0" applyFont="1" applyBorder="1"/>
    <xf numFmtId="0" fontId="3" fillId="0" borderId="0" xfId="0" applyFont="1" applyAlignment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Border="1"/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3" xfId="0" applyFont="1" applyBorder="1"/>
    <xf numFmtId="0" fontId="3" fillId="2" borderId="2" xfId="0" applyFont="1" applyFill="1" applyBorder="1"/>
    <xf numFmtId="0" fontId="88" fillId="0" borderId="0" xfId="0" applyFont="1" applyFill="1" applyAlignment="1"/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4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center" wrapText="1" indent="2"/>
    </xf>
    <xf numFmtId="0" fontId="90" fillId="0" borderId="2" xfId="0" applyFont="1" applyBorder="1" applyAlignment="1">
      <alignment horizontal="left" vertical="center" wrapText="1" indent="2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/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/>
    <xf numFmtId="167" fontId="3" fillId="0" borderId="0" xfId="0" applyNumberFormat="1" applyFont="1" applyAlignment="1">
      <alignment textRotation="90" wrapText="1"/>
    </xf>
    <xf numFmtId="0" fontId="0" fillId="0" borderId="0" xfId="0" applyFont="1"/>
    <xf numFmtId="0" fontId="3" fillId="0" borderId="2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3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right"/>
    </xf>
    <xf numFmtId="0" fontId="91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47" xfId="0" applyFont="1" applyBorder="1"/>
    <xf numFmtId="0" fontId="9" fillId="0" borderId="18" xfId="0" applyFont="1" applyBorder="1" applyAlignment="1">
      <alignment vertical="center" wrapText="1"/>
    </xf>
    <xf numFmtId="0" fontId="3" fillId="0" borderId="48" xfId="0" applyFont="1" applyBorder="1"/>
    <xf numFmtId="0" fontId="3" fillId="0" borderId="18" xfId="0" applyFont="1" applyBorder="1"/>
    <xf numFmtId="0" fontId="3" fillId="0" borderId="50" xfId="0" applyFont="1" applyBorder="1"/>
    <xf numFmtId="0" fontId="3" fillId="0" borderId="12" xfId="0" applyFont="1" applyBorder="1"/>
    <xf numFmtId="0" fontId="3" fillId="0" borderId="17" xfId="0" applyFont="1" applyBorder="1"/>
    <xf numFmtId="0" fontId="3" fillId="0" borderId="4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7" fontId="3" fillId="0" borderId="8" xfId="0" applyNumberFormat="1" applyFont="1" applyFill="1" applyBorder="1" applyAlignment="1">
      <alignment horizontal="center" vertical="center" textRotation="90" wrapText="1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8" xfId="0" applyFont="1" applyBorder="1" applyAlignment="1">
      <alignment horizontal="center" wrapText="1"/>
    </xf>
    <xf numFmtId="0" fontId="3" fillId="0" borderId="48" xfId="0" applyFont="1" applyBorder="1" applyAlignment="1">
      <alignment horizontal="center" vertical="center" wrapText="1"/>
    </xf>
    <xf numFmtId="167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/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0" fontId="6" fillId="0" borderId="14" xfId="8" applyFont="1" applyFill="1" applyBorder="1" applyProtection="1"/>
    <xf numFmtId="0" fontId="6" fillId="0" borderId="14" xfId="8" applyFont="1" applyFill="1" applyBorder="1" applyAlignment="1" applyProtection="1"/>
    <xf numFmtId="0" fontId="6" fillId="0" borderId="17" xfId="8" applyFont="1" applyFill="1" applyBorder="1" applyAlignment="1" applyProtection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/>
    <xf numFmtId="0" fontId="3" fillId="0" borderId="11" xfId="0" applyFont="1" applyBorder="1" applyAlignment="1">
      <alignment horizontal="right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4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10" fillId="0" borderId="4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92" fillId="0" borderId="0" xfId="0" applyFont="1" applyBorder="1"/>
    <xf numFmtId="0" fontId="7" fillId="0" borderId="2" xfId="12" applyFill="1" applyBorder="1" applyAlignment="1" applyProtection="1"/>
    <xf numFmtId="0" fontId="0" fillId="0" borderId="0" xfId="0" applyFill="1" applyBorder="1"/>
    <xf numFmtId="0" fontId="93" fillId="0" borderId="2" xfId="20955" applyFont="1" applyFill="1" applyBorder="1" applyAlignment="1" applyProtection="1">
      <alignment horizontal="center" vertical="center"/>
    </xf>
    <xf numFmtId="0" fontId="0" fillId="0" borderId="0" xfId="0" applyFont="1" applyBorder="1"/>
    <xf numFmtId="0" fontId="94" fillId="0" borderId="2" xfId="12" applyFont="1" applyFill="1" applyBorder="1" applyAlignment="1" applyProtection="1"/>
    <xf numFmtId="0" fontId="94" fillId="0" borderId="2" xfId="12" applyFont="1" applyFill="1" applyBorder="1" applyAlignment="1" applyProtection="1">
      <alignment horizontal="left" vertical="center" wrapText="1"/>
    </xf>
    <xf numFmtId="0" fontId="4" fillId="35" borderId="20" xfId="0" applyFont="1" applyFill="1" applyBorder="1"/>
    <xf numFmtId="0" fontId="4" fillId="35" borderId="18" xfId="0" applyFont="1" applyFill="1" applyBorder="1"/>
    <xf numFmtId="0" fontId="3" fillId="0" borderId="14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2" borderId="15" xfId="0" applyFont="1" applyFill="1" applyBorder="1" applyAlignment="1">
      <alignment horizontal="center" vertical="center" wrapText="1"/>
    </xf>
    <xf numFmtId="0" fontId="95" fillId="0" borderId="0" xfId="20955" applyFont="1" applyFill="1" applyBorder="1" applyAlignment="1" applyProtection="1">
      <alignment horizontal="left" wrapText="1" inden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 indent="3"/>
    </xf>
    <xf numFmtId="0" fontId="9" fillId="0" borderId="18" xfId="0" applyFont="1" applyFill="1" applyBorder="1" applyAlignment="1">
      <alignment horizontal="left" vertical="center" wrapText="1" indent="3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3"/>
    </xf>
    <xf numFmtId="0" fontId="9" fillId="0" borderId="2" xfId="0" applyFont="1" applyBorder="1" applyAlignment="1">
      <alignment horizontal="left" vertical="top" wrapText="1"/>
    </xf>
    <xf numFmtId="0" fontId="96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45" xfId="0" applyFont="1" applyBorder="1"/>
    <xf numFmtId="0" fontId="3" fillId="0" borderId="0" xfId="0" applyFont="1" applyFill="1"/>
    <xf numFmtId="0" fontId="96" fillId="0" borderId="54" xfId="20955" applyFont="1" applyFill="1" applyBorder="1" applyAlignment="1" applyProtection="1"/>
    <xf numFmtId="0" fontId="96" fillId="0" borderId="4" xfId="20955" applyFont="1" applyFill="1" applyBorder="1" applyAlignment="1" applyProtection="1"/>
    <xf numFmtId="0" fontId="4" fillId="0" borderId="0" xfId="0" applyFont="1" applyFill="1"/>
    <xf numFmtId="0" fontId="3" fillId="0" borderId="11" xfId="0" applyFont="1" applyFill="1" applyBorder="1"/>
    <xf numFmtId="0" fontId="3" fillId="0" borderId="48" xfId="0" applyFont="1" applyFill="1" applyBorder="1" applyAlignment="1">
      <alignment horizontal="center"/>
    </xf>
    <xf numFmtId="0" fontId="3" fillId="0" borderId="14" xfId="0" applyFont="1" applyBorder="1" applyProtection="1"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193" fontId="3" fillId="0" borderId="2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Alignment="1" applyProtection="1">
      <alignment horizontal="center"/>
      <protection locked="0"/>
    </xf>
    <xf numFmtId="193" fontId="3" fillId="0" borderId="15" xfId="0" applyNumberFormat="1" applyFont="1" applyBorder="1" applyProtection="1">
      <protection locked="0"/>
    </xf>
    <xf numFmtId="193" fontId="3" fillId="0" borderId="18" xfId="0" applyNumberFormat="1" applyFont="1" applyBorder="1" applyProtection="1">
      <protection locked="0"/>
    </xf>
    <xf numFmtId="193" fontId="3" fillId="0" borderId="19" xfId="0" applyNumberFormat="1" applyFont="1" applyBorder="1" applyProtection="1">
      <protection locked="0"/>
    </xf>
    <xf numFmtId="193" fontId="3" fillId="35" borderId="18" xfId="0" applyNumberFormat="1" applyFont="1" applyFill="1" applyBorder="1"/>
    <xf numFmtId="193" fontId="3" fillId="35" borderId="19" xfId="0" applyNumberFormat="1" applyFont="1" applyFill="1" applyBorder="1"/>
    <xf numFmtId="193" fontId="10" fillId="35" borderId="2" xfId="0" applyNumberFormat="1" applyFont="1" applyFill="1" applyBorder="1" applyAlignment="1">
      <alignment vertical="center" wrapText="1"/>
    </xf>
    <xf numFmtId="193" fontId="10" fillId="35" borderId="15" xfId="0" applyNumberFormat="1" applyFont="1" applyFill="1" applyBorder="1" applyAlignment="1">
      <alignment vertical="center" wrapText="1"/>
    </xf>
    <xf numFmtId="193" fontId="3" fillId="35" borderId="2" xfId="0" applyNumberFormat="1" applyFont="1" applyFill="1" applyBorder="1"/>
    <xf numFmtId="193" fontId="3" fillId="0" borderId="1" xfId="0" applyNumberFormat="1" applyFont="1" applyBorder="1" applyProtection="1">
      <protection locked="0"/>
    </xf>
    <xf numFmtId="193" fontId="3" fillId="0" borderId="53" xfId="0" applyNumberFormat="1" applyFont="1" applyBorder="1" applyProtection="1">
      <protection locked="0"/>
    </xf>
    <xf numFmtId="193" fontId="10" fillId="35" borderId="18" xfId="0" applyNumberFormat="1" applyFont="1" applyFill="1" applyBorder="1" applyAlignment="1">
      <alignment vertical="center" wrapText="1"/>
    </xf>
    <xf numFmtId="193" fontId="10" fillId="35" borderId="19" xfId="0" applyNumberFormat="1" applyFont="1" applyFill="1" applyBorder="1" applyAlignment="1">
      <alignment vertical="center" wrapText="1"/>
    </xf>
    <xf numFmtId="193" fontId="3" fillId="35" borderId="2" xfId="0" applyNumberFormat="1" applyFont="1" applyFill="1" applyBorder="1" applyAlignment="1">
      <alignment horizontal="center" vertical="center"/>
    </xf>
    <xf numFmtId="193" fontId="3" fillId="35" borderId="2" xfId="0" applyNumberFormat="1" applyFont="1" applyFill="1" applyBorder="1" applyAlignment="1">
      <alignment horizontal="center" vertical="center" wrapText="1"/>
    </xf>
    <xf numFmtId="193" fontId="3" fillId="35" borderId="15" xfId="0" applyNumberFormat="1" applyFont="1" applyFill="1" applyBorder="1" applyAlignment="1">
      <alignment horizontal="center" vertical="center"/>
    </xf>
    <xf numFmtId="193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93" fontId="3" fillId="0" borderId="0" xfId="0" applyNumberFormat="1" applyFont="1"/>
    <xf numFmtId="169" fontId="13" fillId="36" borderId="0" xfId="15" applyBorder="1"/>
    <xf numFmtId="169" fontId="13" fillId="36" borderId="49" xfId="15" applyBorder="1"/>
    <xf numFmtId="0" fontId="3" fillId="0" borderId="18" xfId="0" applyFont="1" applyBorder="1" applyAlignment="1">
      <alignment horizontal="right" wrapText="1"/>
    </xf>
    <xf numFmtId="193" fontId="3" fillId="35" borderId="18" xfId="0" applyNumberFormat="1" applyFont="1" applyFill="1" applyBorder="1" applyAlignment="1">
      <alignment horizontal="center" vertical="center"/>
    </xf>
    <xf numFmtId="193" fontId="3" fillId="35" borderId="19" xfId="0" applyNumberFormat="1" applyFont="1" applyFill="1" applyBorder="1" applyAlignment="1">
      <alignment horizontal="center" vertical="center"/>
    </xf>
    <xf numFmtId="14" fontId="6" fillId="0" borderId="0" xfId="8" applyNumberFormat="1" applyFont="1" applyFill="1" applyBorder="1" applyAlignment="1" applyProtection="1">
      <alignment horizontal="left"/>
    </xf>
    <xf numFmtId="193" fontId="3" fillId="0" borderId="2" xfId="0" applyNumberFormat="1" applyFont="1" applyBorder="1" applyAlignment="1" applyProtection="1">
      <alignment horizontal="left" vertical="center"/>
      <protection locked="0"/>
    </xf>
    <xf numFmtId="193" fontId="4" fillId="0" borderId="4" xfId="0" applyNumberFormat="1" applyFont="1" applyBorder="1" applyAlignment="1" applyProtection="1">
      <alignment horizontal="right" wrapText="1"/>
      <protection locked="0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Fill="1" applyAlignment="1">
      <alignment horizontal="left"/>
    </xf>
    <xf numFmtId="14" fontId="4" fillId="0" borderId="0" xfId="0" applyNumberFormat="1" applyFont="1" applyAlignment="1">
      <alignment horizontal="left" vertical="center"/>
    </xf>
    <xf numFmtId="0" fontId="99" fillId="0" borderId="2" xfId="0" applyFont="1" applyBorder="1" applyAlignment="1">
      <alignment horizontal="left" vertical="center" wrapText="1" indent="1"/>
    </xf>
    <xf numFmtId="193" fontId="100" fillId="35" borderId="8" xfId="0" applyNumberFormat="1" applyFont="1" applyFill="1" applyBorder="1" applyAlignment="1">
      <alignment horizontal="right" vertical="center" wrapText="1"/>
    </xf>
    <xf numFmtId="193" fontId="100" fillId="0" borderId="8" xfId="0" applyNumberFormat="1" applyFont="1" applyBorder="1" applyAlignment="1" applyProtection="1">
      <alignment wrapText="1"/>
      <protection locked="0"/>
    </xf>
    <xf numFmtId="193" fontId="100" fillId="0" borderId="2" xfId="0" applyNumberFormat="1" applyFont="1" applyBorder="1" applyAlignment="1" applyProtection="1">
      <alignment wrapText="1"/>
      <protection locked="0"/>
    </xf>
    <xf numFmtId="193" fontId="100" fillId="0" borderId="15" xfId="0" applyNumberFormat="1" applyFont="1" applyBorder="1" applyAlignment="1" applyProtection="1">
      <alignment wrapText="1"/>
      <protection locked="0"/>
    </xf>
    <xf numFmtId="193" fontId="100" fillId="0" borderId="15" xfId="0" applyNumberFormat="1" applyFont="1" applyBorder="1" applyAlignment="1" applyProtection="1">
      <alignment vertical="center" wrapText="1"/>
      <protection locked="0"/>
    </xf>
    <xf numFmtId="193" fontId="100" fillId="35" borderId="2" xfId="0" applyNumberFormat="1" applyFont="1" applyFill="1" applyBorder="1" applyAlignment="1">
      <alignment vertical="center" wrapText="1"/>
    </xf>
    <xf numFmtId="193" fontId="100" fillId="35" borderId="15" xfId="0" applyNumberFormat="1" applyFont="1" applyFill="1" applyBorder="1" applyAlignment="1">
      <alignment vertical="center" wrapText="1"/>
    </xf>
    <xf numFmtId="193" fontId="100" fillId="0" borderId="2" xfId="0" applyNumberFormat="1" applyFont="1" applyBorder="1" applyAlignment="1" applyProtection="1">
      <alignment vertical="center" wrapText="1"/>
      <protection locked="0"/>
    </xf>
    <xf numFmtId="193" fontId="100" fillId="35" borderId="2" xfId="0" applyNumberFormat="1" applyFont="1" applyFill="1" applyBorder="1" applyAlignment="1">
      <alignment horizontal="right" vertical="center" wrapText="1"/>
    </xf>
    <xf numFmtId="193" fontId="100" fillId="35" borderId="15" xfId="0" applyNumberFormat="1" applyFont="1" applyFill="1" applyBorder="1" applyAlignment="1">
      <alignment horizontal="right" vertical="center" wrapText="1"/>
    </xf>
    <xf numFmtId="193" fontId="100" fillId="35" borderId="18" xfId="0" applyNumberFormat="1" applyFont="1" applyFill="1" applyBorder="1" applyAlignment="1">
      <alignment horizontal="right" vertical="center" wrapText="1"/>
    </xf>
    <xf numFmtId="193" fontId="100" fillId="35" borderId="19" xfId="0" applyNumberFormat="1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193" fontId="3" fillId="0" borderId="2" xfId="0" applyNumberFormat="1" applyFont="1" applyBorder="1" applyAlignment="1" applyProtection="1">
      <alignment horizontal="right" vertical="center"/>
      <protection locked="0"/>
    </xf>
    <xf numFmtId="193" fontId="4" fillId="75" borderId="15" xfId="0" applyNumberFormat="1" applyFont="1" applyFill="1" applyBorder="1" applyAlignment="1">
      <alignment horizontal="right" vertical="center"/>
    </xf>
    <xf numFmtId="193" fontId="4" fillId="35" borderId="18" xfId="0" applyNumberFormat="1" applyFont="1" applyFill="1" applyBorder="1" applyAlignment="1">
      <alignment horizontal="right" vertical="center"/>
    </xf>
    <xf numFmtId="193" fontId="4" fillId="35" borderId="19" xfId="0" applyNumberFormat="1" applyFont="1" applyFill="1" applyBorder="1" applyAlignment="1">
      <alignment horizontal="right" vertical="center"/>
    </xf>
    <xf numFmtId="193" fontId="4" fillId="35" borderId="15" xfId="0" applyNumberFormat="1" applyFont="1" applyFill="1" applyBorder="1" applyAlignment="1">
      <alignment horizontal="right" vertical="center"/>
    </xf>
    <xf numFmtId="193" fontId="3" fillId="0" borderId="0" xfId="0" applyNumberFormat="1" applyFont="1" applyAlignment="1">
      <alignment wrapText="1"/>
    </xf>
    <xf numFmtId="193" fontId="9" fillId="0" borderId="8" xfId="0" applyNumberFormat="1" applyFont="1" applyBorder="1" applyAlignment="1" applyProtection="1">
      <alignment vertical="center" wrapText="1"/>
      <protection locked="0"/>
    </xf>
    <xf numFmtId="193" fontId="3" fillId="35" borderId="15" xfId="0" applyNumberFormat="1" applyFont="1" applyFill="1" applyBorder="1"/>
    <xf numFmtId="0" fontId="10" fillId="0" borderId="17" xfId="0" applyFont="1" applyBorder="1" applyAlignment="1">
      <alignment vertical="center" wrapText="1"/>
    </xf>
    <xf numFmtId="193" fontId="3" fillId="0" borderId="0" xfId="0" applyNumberFormat="1" applyFont="1" applyBorder="1"/>
    <xf numFmtId="0" fontId="101" fillId="0" borderId="0" xfId="0" applyFont="1"/>
    <xf numFmtId="0" fontId="11" fillId="0" borderId="0" xfId="0" applyFont="1"/>
    <xf numFmtId="193" fontId="3" fillId="0" borderId="15" xfId="0" applyNumberFormat="1" applyFont="1" applyBorder="1" applyAlignment="1" applyProtection="1">
      <alignment horizontal="right" vertical="center"/>
      <protection locked="0"/>
    </xf>
    <xf numFmtId="193" fontId="3" fillId="0" borderId="18" xfId="0" applyNumberFormat="1" applyFont="1" applyBorder="1" applyAlignment="1" applyProtection="1">
      <alignment horizontal="right" vertical="center"/>
      <protection locked="0"/>
    </xf>
    <xf numFmtId="193" fontId="3" fillId="0" borderId="19" xfId="0" applyNumberFormat="1" applyFont="1" applyBorder="1" applyAlignment="1" applyProtection="1">
      <alignment horizontal="right" vertical="center"/>
      <protection locked="0"/>
    </xf>
    <xf numFmtId="193" fontId="3" fillId="0" borderId="18" xfId="0" applyNumberFormat="1" applyFont="1" applyBorder="1" applyAlignment="1" applyProtection="1">
      <alignment horizontal="right" vertical="center"/>
    </xf>
    <xf numFmtId="193" fontId="10" fillId="0" borderId="15" xfId="0" applyNumberFormat="1" applyFont="1" applyBorder="1" applyAlignment="1" applyProtection="1">
      <alignment horizontal="right" wrapText="1"/>
      <protection locked="0"/>
    </xf>
    <xf numFmtId="193" fontId="100" fillId="0" borderId="2" xfId="0" applyNumberFormat="1" applyFont="1" applyFill="1" applyBorder="1" applyAlignment="1">
      <alignment horizontal="right" wrapText="1"/>
    </xf>
    <xf numFmtId="193" fontId="102" fillId="0" borderId="2" xfId="0" applyNumberFormat="1" applyFont="1" applyFill="1" applyBorder="1" applyAlignment="1">
      <alignment horizontal="right" wrapText="1"/>
    </xf>
    <xf numFmtId="193" fontId="100" fillId="0" borderId="15" xfId="0" applyNumberFormat="1" applyFont="1" applyBorder="1" applyAlignment="1" applyProtection="1">
      <alignment horizontal="right" wrapText="1"/>
      <protection locked="0"/>
    </xf>
    <xf numFmtId="193" fontId="100" fillId="0" borderId="15" xfId="0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3" xfId="8" applyFont="1" applyFill="1" applyBorder="1" applyAlignment="1" applyProtection="1">
      <alignment horizontal="center"/>
    </xf>
    <xf numFmtId="0" fontId="6" fillId="0" borderId="45" xfId="8" applyFont="1" applyFill="1" applyBorder="1" applyAlignment="1" applyProtection="1">
      <alignment horizontal="center"/>
    </xf>
    <xf numFmtId="193" fontId="3" fillId="3" borderId="9" xfId="0" applyNumberFormat="1" applyFont="1" applyFill="1" applyBorder="1" applyAlignment="1">
      <alignment horizontal="center"/>
    </xf>
    <xf numFmtId="193" fontId="3" fillId="3" borderId="24" xfId="0" applyNumberFormat="1" applyFont="1" applyFill="1" applyBorder="1" applyAlignment="1">
      <alignment horizontal="center"/>
    </xf>
    <xf numFmtId="193" fontId="3" fillId="3" borderId="46" xfId="0" applyNumberFormat="1" applyFont="1" applyFill="1" applyBorder="1" applyAlignment="1">
      <alignment horizontal="center"/>
    </xf>
    <xf numFmtId="193" fontId="3" fillId="3" borderId="49" xfId="0" applyNumberFormat="1" applyFont="1" applyFill="1" applyBorder="1" applyAlignment="1">
      <alignment horizontal="center"/>
    </xf>
    <xf numFmtId="193" fontId="3" fillId="3" borderId="44" xfId="0" applyNumberFormat="1" applyFont="1" applyFill="1" applyBorder="1" applyAlignment="1">
      <alignment horizontal="center"/>
    </xf>
    <xf numFmtId="193" fontId="3" fillId="3" borderId="51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0956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3" xfId="719"/>
    <cellStyle name="Calculation 2 10 4" xfId="720"/>
    <cellStyle name="Calculation 2 10 5" xfId="721"/>
    <cellStyle name="Calculation 2 11" xfId="722"/>
    <cellStyle name="Calculation 2 11 2" xfId="723"/>
    <cellStyle name="Calculation 2 11 3" xfId="724"/>
    <cellStyle name="Calculation 2 11 4" xfId="725"/>
    <cellStyle name="Calculation 2 11 5" xfId="726"/>
    <cellStyle name="Calculation 2 12" xfId="727"/>
    <cellStyle name="Calculation 2 12 2" xfId="728"/>
    <cellStyle name="Calculation 2 12 3" xfId="729"/>
    <cellStyle name="Calculation 2 12 4" xfId="730"/>
    <cellStyle name="Calculation 2 12 5" xfId="731"/>
    <cellStyle name="Calculation 2 13" xfId="732"/>
    <cellStyle name="Calculation 2 13 2" xfId="733"/>
    <cellStyle name="Calculation 2 13 3" xfId="734"/>
    <cellStyle name="Calculation 2 13 4" xfId="735"/>
    <cellStyle name="Calculation 2 14" xfId="736"/>
    <cellStyle name="Calculation 2 15" xfId="737"/>
    <cellStyle name="Calculation 2 16" xfId="738"/>
    <cellStyle name="Calculation 2 2" xfId="739"/>
    <cellStyle name="Calculation 2 2 2" xfId="740"/>
    <cellStyle name="Calculation 2 2 2 2" xfId="741"/>
    <cellStyle name="Calculation 2 2 2 3" xfId="742"/>
    <cellStyle name="Calculation 2 2 2 4" xfId="743"/>
    <cellStyle name="Calculation 2 2 3" xfId="744"/>
    <cellStyle name="Calculation 2 2 3 2" xfId="745"/>
    <cellStyle name="Calculation 2 2 3 3" xfId="746"/>
    <cellStyle name="Calculation 2 2 3 4" xfId="747"/>
    <cellStyle name="Calculation 2 2 4" xfId="748"/>
    <cellStyle name="Calculation 2 2 4 2" xfId="749"/>
    <cellStyle name="Calculation 2 2 4 3" xfId="750"/>
    <cellStyle name="Calculation 2 2 4 4" xfId="751"/>
    <cellStyle name="Calculation 2 2 5" xfId="752"/>
    <cellStyle name="Calculation 2 2 5 2" xfId="753"/>
    <cellStyle name="Calculation 2 2 5 3" xfId="754"/>
    <cellStyle name="Calculation 2 2 5 4" xfId="755"/>
    <cellStyle name="Calculation 2 2 6" xfId="756"/>
    <cellStyle name="Calculation 2 2 7" xfId="757"/>
    <cellStyle name="Calculation 2 2 8" xfId="758"/>
    <cellStyle name="Calculation 2 2 9" xfId="759"/>
    <cellStyle name="Calculation 2 3" xfId="760"/>
    <cellStyle name="Calculation 2 3 2" xfId="761"/>
    <cellStyle name="Calculation 2 3 3" xfId="762"/>
    <cellStyle name="Calculation 2 3 4" xfId="763"/>
    <cellStyle name="Calculation 2 3 5" xfId="764"/>
    <cellStyle name="Calculation 2 4" xfId="765"/>
    <cellStyle name="Calculation 2 4 2" xfId="766"/>
    <cellStyle name="Calculation 2 4 3" xfId="767"/>
    <cellStyle name="Calculation 2 4 4" xfId="768"/>
    <cellStyle name="Calculation 2 4 5" xfId="769"/>
    <cellStyle name="Calculation 2 5" xfId="770"/>
    <cellStyle name="Calculation 2 5 2" xfId="771"/>
    <cellStyle name="Calculation 2 5 3" xfId="772"/>
    <cellStyle name="Calculation 2 5 4" xfId="773"/>
    <cellStyle name="Calculation 2 5 5" xfId="774"/>
    <cellStyle name="Calculation 2 6" xfId="775"/>
    <cellStyle name="Calculation 2 6 2" xfId="776"/>
    <cellStyle name="Calculation 2 6 3" xfId="777"/>
    <cellStyle name="Calculation 2 6 4" xfId="778"/>
    <cellStyle name="Calculation 2 6 5" xfId="779"/>
    <cellStyle name="Calculation 2 7" xfId="780"/>
    <cellStyle name="Calculation 2 7 2" xfId="781"/>
    <cellStyle name="Calculation 2 7 3" xfId="782"/>
    <cellStyle name="Calculation 2 7 4" xfId="783"/>
    <cellStyle name="Calculation 2 7 5" xfId="784"/>
    <cellStyle name="Calculation 2 8" xfId="785"/>
    <cellStyle name="Calculation 2 8 2" xfId="786"/>
    <cellStyle name="Calculation 2 8 3" xfId="787"/>
    <cellStyle name="Calculation 2 8 4" xfId="788"/>
    <cellStyle name="Calculation 2 8 5" xfId="789"/>
    <cellStyle name="Calculation 2 9" xfId="790"/>
    <cellStyle name="Calculation 2 9 2" xfId="791"/>
    <cellStyle name="Calculation 2 9 3" xfId="792"/>
    <cellStyle name="Calculation 2 9 4" xfId="793"/>
    <cellStyle name="Calculation 2 9 5" xfId="794"/>
    <cellStyle name="Calculation 3" xfId="795"/>
    <cellStyle name="Calculation 3 2" xfId="796"/>
    <cellStyle name="Calculation 3 3" xfId="797"/>
    <cellStyle name="Calculation 4" xfId="798"/>
    <cellStyle name="Calculation 4 2" xfId="799"/>
    <cellStyle name="Calculation 4 3" xfId="800"/>
    <cellStyle name="Calculation 5" xfId="801"/>
    <cellStyle name="Calculation 5 2" xfId="802"/>
    <cellStyle name="Calculation 5 3" xfId="803"/>
    <cellStyle name="Calculation 6" xfId="804"/>
    <cellStyle name="Calculation 6 2" xfId="805"/>
    <cellStyle name="Calculation 6 3" xfId="806"/>
    <cellStyle name="Calculation 7" xfId="80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001"/>
    <cellStyle name="Comma 110 2" xfId="1002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1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2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2" xfId="9182"/>
    <cellStyle name="Gia's 3" xfId="9183"/>
    <cellStyle name="Gia's 4" xfId="9184"/>
    <cellStyle name="Gia's 5" xfId="9185"/>
    <cellStyle name="Gia's 6" xfId="9186"/>
    <cellStyle name="Gia's 7" xfId="9187"/>
    <cellStyle name="Gia's 8" xfId="9188"/>
    <cellStyle name="Gia's 9" xfId="9189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Header1" xfId="9217"/>
    <cellStyle name="Header1 2" xfId="9218"/>
    <cellStyle name="Header1 3" xfId="9219"/>
    <cellStyle name="Header2" xfId="9220"/>
    <cellStyle name="Header2 2" xfId="9221"/>
    <cellStyle name="Header2 3" xfId="9222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ighlightExposure" xfId="9318"/>
    <cellStyle name="highlightPercentage" xfId="9319"/>
    <cellStyle name="highlightText" xfId="9320"/>
    <cellStyle name="Horizontal" xfId="9321"/>
    <cellStyle name="Horizontal 2" xfId="9322"/>
    <cellStyle name="Horizontal 3" xfId="9323"/>
    <cellStyle name="Hyperlink" xfId="12" builtinId="8"/>
    <cellStyle name="Hyperlink 2" xfId="9324"/>
    <cellStyle name="Hyperlink 2 2" xfId="9325"/>
    <cellStyle name="Hyperlink 2 3" xfId="9326"/>
    <cellStyle name="Îáû÷íûé_23_1 " xfId="9327"/>
    <cellStyle name="Input 2" xfId="9328"/>
    <cellStyle name="Input 2 10" xfId="9329"/>
    <cellStyle name="Input 2 10 2" xfId="9330"/>
    <cellStyle name="Input 2 10 3" xfId="9331"/>
    <cellStyle name="Input 2 10 4" xfId="9332"/>
    <cellStyle name="Input 2 10 5" xfId="9333"/>
    <cellStyle name="Input 2 11" xfId="9334"/>
    <cellStyle name="Input 2 11 2" xfId="9335"/>
    <cellStyle name="Input 2 11 3" xfId="9336"/>
    <cellStyle name="Input 2 11 4" xfId="9337"/>
    <cellStyle name="Input 2 11 5" xfId="9338"/>
    <cellStyle name="Input 2 12" xfId="9339"/>
    <cellStyle name="Input 2 12 2" xfId="9340"/>
    <cellStyle name="Input 2 12 3" xfId="9341"/>
    <cellStyle name="Input 2 12 4" xfId="9342"/>
    <cellStyle name="Input 2 12 5" xfId="9343"/>
    <cellStyle name="Input 2 13" xfId="9344"/>
    <cellStyle name="Input 2 13 2" xfId="9345"/>
    <cellStyle name="Input 2 13 3" xfId="9346"/>
    <cellStyle name="Input 2 13 4" xfId="9347"/>
    <cellStyle name="Input 2 14" xfId="9348"/>
    <cellStyle name="Input 2 15" xfId="9349"/>
    <cellStyle name="Input 2 16" xfId="9350"/>
    <cellStyle name="Input 2 2" xfId="9351"/>
    <cellStyle name="Input 2 2 2" xfId="9352"/>
    <cellStyle name="Input 2 2 2 2" xfId="9353"/>
    <cellStyle name="Input 2 2 2 3" xfId="9354"/>
    <cellStyle name="Input 2 2 2 4" xfId="9355"/>
    <cellStyle name="Input 2 2 3" xfId="9356"/>
    <cellStyle name="Input 2 2 3 2" xfId="9357"/>
    <cellStyle name="Input 2 2 3 3" xfId="9358"/>
    <cellStyle name="Input 2 2 3 4" xfId="9359"/>
    <cellStyle name="Input 2 2 4" xfId="9360"/>
    <cellStyle name="Input 2 2 4 2" xfId="9361"/>
    <cellStyle name="Input 2 2 4 3" xfId="9362"/>
    <cellStyle name="Input 2 2 4 4" xfId="9363"/>
    <cellStyle name="Input 2 2 5" xfId="9364"/>
    <cellStyle name="Input 2 2 5 2" xfId="9365"/>
    <cellStyle name="Input 2 2 5 3" xfId="9366"/>
    <cellStyle name="Input 2 2 5 4" xfId="9367"/>
    <cellStyle name="Input 2 2 6" xfId="9368"/>
    <cellStyle name="Input 2 2 7" xfId="9369"/>
    <cellStyle name="Input 2 2 8" xfId="9370"/>
    <cellStyle name="Input 2 2 9" xfId="9371"/>
    <cellStyle name="Input 2 3" xfId="9372"/>
    <cellStyle name="Input 2 3 2" xfId="9373"/>
    <cellStyle name="Input 2 3 3" xfId="9374"/>
    <cellStyle name="Input 2 3 4" xfId="9375"/>
    <cellStyle name="Input 2 3 5" xfId="9376"/>
    <cellStyle name="Input 2 4" xfId="9377"/>
    <cellStyle name="Input 2 4 2" xfId="9378"/>
    <cellStyle name="Input 2 4 3" xfId="9379"/>
    <cellStyle name="Input 2 4 4" xfId="9380"/>
    <cellStyle name="Input 2 4 5" xfId="9381"/>
    <cellStyle name="Input 2 5" xfId="9382"/>
    <cellStyle name="Input 2 5 2" xfId="9383"/>
    <cellStyle name="Input 2 5 3" xfId="9384"/>
    <cellStyle name="Input 2 5 4" xfId="9385"/>
    <cellStyle name="Input 2 5 5" xfId="9386"/>
    <cellStyle name="Input 2 6" xfId="9387"/>
    <cellStyle name="Input 2 6 2" xfId="9388"/>
    <cellStyle name="Input 2 6 3" xfId="9389"/>
    <cellStyle name="Input 2 6 4" xfId="9390"/>
    <cellStyle name="Input 2 6 5" xfId="9391"/>
    <cellStyle name="Input 2 7" xfId="9392"/>
    <cellStyle name="Input 2 7 2" xfId="9393"/>
    <cellStyle name="Input 2 7 3" xfId="9394"/>
    <cellStyle name="Input 2 7 4" xfId="9395"/>
    <cellStyle name="Input 2 7 5" xfId="9396"/>
    <cellStyle name="Input 2 8" xfId="9397"/>
    <cellStyle name="Input 2 8 2" xfId="9398"/>
    <cellStyle name="Input 2 8 3" xfId="9399"/>
    <cellStyle name="Input 2 8 4" xfId="9400"/>
    <cellStyle name="Input 2 8 5" xfId="9401"/>
    <cellStyle name="Input 2 9" xfId="9402"/>
    <cellStyle name="Input 2 9 2" xfId="9403"/>
    <cellStyle name="Input 2 9 3" xfId="9404"/>
    <cellStyle name="Input 2 9 4" xfId="9405"/>
    <cellStyle name="Input 2 9 5" xfId="9406"/>
    <cellStyle name="Input 3" xfId="9407"/>
    <cellStyle name="Input 3 2" xfId="9408"/>
    <cellStyle name="Input 3 3" xfId="9409"/>
    <cellStyle name="Input 4" xfId="9410"/>
    <cellStyle name="Input 4 2" xfId="9411"/>
    <cellStyle name="Input 4 3" xfId="9412"/>
    <cellStyle name="Input 5" xfId="9413"/>
    <cellStyle name="Input 5 2" xfId="9414"/>
    <cellStyle name="Input 5 3" xfId="9415"/>
    <cellStyle name="Input 6" xfId="9416"/>
    <cellStyle name="Input 6 2" xfId="9417"/>
    <cellStyle name="Input 6 3" xfId="9418"/>
    <cellStyle name="Input 7" xfId="9419"/>
    <cellStyle name="inputExposure" xfId="9420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9489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3"/>
    <cellStyle name="Normal 122" xfId="20955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8"/>
    <cellStyle name="Normal 2 10" xfId="10856"/>
    <cellStyle name="Normal 2 10 10" xfId="10857"/>
    <cellStyle name="Normal 2 10 2" xfId="10858"/>
    <cellStyle name="Normal 2 10 2 2" xfId="4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5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9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10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3" xfId="20381"/>
    <cellStyle name="Note 2 10 4" xfId="20382"/>
    <cellStyle name="Note 2 10 5" xfId="20383"/>
    <cellStyle name="Note 2 11" xfId="20384"/>
    <cellStyle name="Note 2 11 2" xfId="20385"/>
    <cellStyle name="Note 2 11 3" xfId="20386"/>
    <cellStyle name="Note 2 11 4" xfId="20387"/>
    <cellStyle name="Note 2 11 5" xfId="20388"/>
    <cellStyle name="Note 2 12" xfId="20389"/>
    <cellStyle name="Note 2 12 2" xfId="20390"/>
    <cellStyle name="Note 2 12 3" xfId="20391"/>
    <cellStyle name="Note 2 12 4" xfId="20392"/>
    <cellStyle name="Note 2 12 5" xfId="20393"/>
    <cellStyle name="Note 2 13" xfId="20394"/>
    <cellStyle name="Note 2 13 2" xfId="20395"/>
    <cellStyle name="Note 2 13 3" xfId="20396"/>
    <cellStyle name="Note 2 13 4" xfId="20397"/>
    <cellStyle name="Note 2 13 5" xfId="20398"/>
    <cellStyle name="Note 2 14" xfId="20399"/>
    <cellStyle name="Note 2 14 2" xfId="20400"/>
    <cellStyle name="Note 2 15" xfId="20401"/>
    <cellStyle name="Note 2 15 2" xfId="20402"/>
    <cellStyle name="Note 2 16" xfId="20403"/>
    <cellStyle name="Note 2 17" xfId="20404"/>
    <cellStyle name="Note 2 2" xfId="20405"/>
    <cellStyle name="Note 2 2 10" xfId="20406"/>
    <cellStyle name="Note 2 2 2" xfId="20407"/>
    <cellStyle name="Note 2 2 2 2" xfId="20408"/>
    <cellStyle name="Note 2 2 2 3" xfId="20409"/>
    <cellStyle name="Note 2 2 2 4" xfId="20410"/>
    <cellStyle name="Note 2 2 2 5" xfId="20411"/>
    <cellStyle name="Note 2 2 3" xfId="20412"/>
    <cellStyle name="Note 2 2 3 2" xfId="20413"/>
    <cellStyle name="Note 2 2 3 3" xfId="20414"/>
    <cellStyle name="Note 2 2 3 4" xfId="20415"/>
    <cellStyle name="Note 2 2 3 5" xfId="20416"/>
    <cellStyle name="Note 2 2 4" xfId="20417"/>
    <cellStyle name="Note 2 2 4 2" xfId="20418"/>
    <cellStyle name="Note 2 2 4 3" xfId="20419"/>
    <cellStyle name="Note 2 2 4 4" xfId="20420"/>
    <cellStyle name="Note 2 2 5" xfId="20421"/>
    <cellStyle name="Note 2 2 5 2" xfId="20422"/>
    <cellStyle name="Note 2 2 5 3" xfId="20423"/>
    <cellStyle name="Note 2 2 5 4" xfId="20424"/>
    <cellStyle name="Note 2 2 6" xfId="20425"/>
    <cellStyle name="Note 2 2 7" xfId="20426"/>
    <cellStyle name="Note 2 2 8" xfId="20427"/>
    <cellStyle name="Note 2 2 9" xfId="20428"/>
    <cellStyle name="Note 2 3" xfId="20429"/>
    <cellStyle name="Note 2 3 2" xfId="20430"/>
    <cellStyle name="Note 2 3 3" xfId="20431"/>
    <cellStyle name="Note 2 3 4" xfId="20432"/>
    <cellStyle name="Note 2 3 5" xfId="20433"/>
    <cellStyle name="Note 2 4" xfId="20434"/>
    <cellStyle name="Note 2 4 2" xfId="20435"/>
    <cellStyle name="Note 2 4 2 2" xfId="20436"/>
    <cellStyle name="Note 2 4 3" xfId="20437"/>
    <cellStyle name="Note 2 4 3 2" xfId="20438"/>
    <cellStyle name="Note 2 4 4" xfId="20439"/>
    <cellStyle name="Note 2 4 4 2" xfId="20440"/>
    <cellStyle name="Note 2 4 5" xfId="20441"/>
    <cellStyle name="Note 2 4 6" xfId="20442"/>
    <cellStyle name="Note 2 4 7" xfId="20443"/>
    <cellStyle name="Note 2 5" xfId="20444"/>
    <cellStyle name="Note 2 5 2" xfId="20445"/>
    <cellStyle name="Note 2 5 2 2" xfId="20446"/>
    <cellStyle name="Note 2 5 3" xfId="20447"/>
    <cellStyle name="Note 2 5 3 2" xfId="20448"/>
    <cellStyle name="Note 2 5 4" xfId="20449"/>
    <cellStyle name="Note 2 5 4 2" xfId="20450"/>
    <cellStyle name="Note 2 5 5" xfId="20451"/>
    <cellStyle name="Note 2 5 6" xfId="20452"/>
    <cellStyle name="Note 2 5 7" xfId="20453"/>
    <cellStyle name="Note 2 6" xfId="20454"/>
    <cellStyle name="Note 2 6 2" xfId="20455"/>
    <cellStyle name="Note 2 6 2 2" xfId="20456"/>
    <cellStyle name="Note 2 6 3" xfId="20457"/>
    <cellStyle name="Note 2 6 3 2" xfId="20458"/>
    <cellStyle name="Note 2 6 4" xfId="20459"/>
    <cellStyle name="Note 2 6 4 2" xfId="20460"/>
    <cellStyle name="Note 2 6 5" xfId="20461"/>
    <cellStyle name="Note 2 6 6" xfId="20462"/>
    <cellStyle name="Note 2 6 7" xfId="20463"/>
    <cellStyle name="Note 2 7" xfId="20464"/>
    <cellStyle name="Note 2 7 2" xfId="20465"/>
    <cellStyle name="Note 2 7 2 2" xfId="20466"/>
    <cellStyle name="Note 2 7 3" xfId="20467"/>
    <cellStyle name="Note 2 7 3 2" xfId="20468"/>
    <cellStyle name="Note 2 7 4" xfId="20469"/>
    <cellStyle name="Note 2 7 4 2" xfId="20470"/>
    <cellStyle name="Note 2 7 5" xfId="20471"/>
    <cellStyle name="Note 2 7 6" xfId="20472"/>
    <cellStyle name="Note 2 7 7" xfId="20473"/>
    <cellStyle name="Note 2 8" xfId="20474"/>
    <cellStyle name="Note 2 8 2" xfId="20475"/>
    <cellStyle name="Note 2 8 3" xfId="20476"/>
    <cellStyle name="Note 2 8 4" xfId="20477"/>
    <cellStyle name="Note 2 8 5" xfId="20478"/>
    <cellStyle name="Note 2 9" xfId="20479"/>
    <cellStyle name="Note 2 9 2" xfId="20480"/>
    <cellStyle name="Note 2 9 3" xfId="20481"/>
    <cellStyle name="Note 2 9 4" xfId="20482"/>
    <cellStyle name="Note 2 9 5" xfId="20483"/>
    <cellStyle name="Note 3 2" xfId="20484"/>
    <cellStyle name="Note 3 2 2" xfId="20485"/>
    <cellStyle name="Note 3 2 3" xfId="20486"/>
    <cellStyle name="Note 3 3" xfId="20487"/>
    <cellStyle name="Note 3 3 2" xfId="20488"/>
    <cellStyle name="Note 3 4" xfId="20489"/>
    <cellStyle name="Note 3 5" xfId="20490"/>
    <cellStyle name="Note 4 2" xfId="20491"/>
    <cellStyle name="Note 4 2 2" xfId="20492"/>
    <cellStyle name="Note 4 2 3" xfId="20493"/>
    <cellStyle name="Note 4 3" xfId="20494"/>
    <cellStyle name="Note 4 4" xfId="20495"/>
    <cellStyle name="Note 4 5" xfId="20496"/>
    <cellStyle name="Note 5" xfId="20497"/>
    <cellStyle name="Note 5 2" xfId="20498"/>
    <cellStyle name="Note 5 2 2" xfId="20499"/>
    <cellStyle name="Note 5 3" xfId="20500"/>
    <cellStyle name="Note 5 3 2" xfId="20501"/>
    <cellStyle name="Note 5 4" xfId="20502"/>
    <cellStyle name="Note 5 5" xfId="20503"/>
    <cellStyle name="Note 6" xfId="20504"/>
    <cellStyle name="Note 6 2" xfId="20505"/>
    <cellStyle name="Note 6 2 2" xfId="20506"/>
    <cellStyle name="Note 6 3" xfId="20507"/>
    <cellStyle name="Note 6 4" xfId="20508"/>
    <cellStyle name="Note 7" xfId="20509"/>
    <cellStyle name="Note 8" xfId="20510"/>
    <cellStyle name="Note 8 2" xfId="20511"/>
    <cellStyle name="Note 9" xfId="20512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3" xfId="20526"/>
    <cellStyle name="Output 2 10 4" xfId="20527"/>
    <cellStyle name="Output 2 10 5" xfId="20528"/>
    <cellStyle name="Output 2 11" xfId="20529"/>
    <cellStyle name="Output 2 11 2" xfId="20530"/>
    <cellStyle name="Output 2 11 3" xfId="20531"/>
    <cellStyle name="Output 2 11 4" xfId="20532"/>
    <cellStyle name="Output 2 11 5" xfId="20533"/>
    <cellStyle name="Output 2 12" xfId="20534"/>
    <cellStyle name="Output 2 12 2" xfId="20535"/>
    <cellStyle name="Output 2 12 3" xfId="20536"/>
    <cellStyle name="Output 2 12 4" xfId="20537"/>
    <cellStyle name="Output 2 12 5" xfId="20538"/>
    <cellStyle name="Output 2 13" xfId="20539"/>
    <cellStyle name="Output 2 13 2" xfId="20540"/>
    <cellStyle name="Output 2 13 3" xfId="20541"/>
    <cellStyle name="Output 2 13 4" xfId="20542"/>
    <cellStyle name="Output 2 14" xfId="20543"/>
    <cellStyle name="Output 2 15" xfId="20544"/>
    <cellStyle name="Output 2 16" xfId="20545"/>
    <cellStyle name="Output 2 2" xfId="20546"/>
    <cellStyle name="Output 2 2 2" xfId="20547"/>
    <cellStyle name="Output 2 2 2 2" xfId="20548"/>
    <cellStyle name="Output 2 2 2 3" xfId="20549"/>
    <cellStyle name="Output 2 2 2 4" xfId="20550"/>
    <cellStyle name="Output 2 2 3" xfId="20551"/>
    <cellStyle name="Output 2 2 3 2" xfId="20552"/>
    <cellStyle name="Output 2 2 3 3" xfId="20553"/>
    <cellStyle name="Output 2 2 3 4" xfId="20554"/>
    <cellStyle name="Output 2 2 4" xfId="20555"/>
    <cellStyle name="Output 2 2 4 2" xfId="20556"/>
    <cellStyle name="Output 2 2 4 3" xfId="20557"/>
    <cellStyle name="Output 2 2 4 4" xfId="20558"/>
    <cellStyle name="Output 2 2 5" xfId="20559"/>
    <cellStyle name="Output 2 2 5 2" xfId="20560"/>
    <cellStyle name="Output 2 2 5 3" xfId="20561"/>
    <cellStyle name="Output 2 2 5 4" xfId="20562"/>
    <cellStyle name="Output 2 2 6" xfId="20563"/>
    <cellStyle name="Output 2 2 7" xfId="20564"/>
    <cellStyle name="Output 2 2 8" xfId="20565"/>
    <cellStyle name="Output 2 2 9" xfId="20566"/>
    <cellStyle name="Output 2 3" xfId="20567"/>
    <cellStyle name="Output 2 3 2" xfId="20568"/>
    <cellStyle name="Output 2 3 3" xfId="20569"/>
    <cellStyle name="Output 2 3 4" xfId="20570"/>
    <cellStyle name="Output 2 3 5" xfId="20571"/>
    <cellStyle name="Output 2 4" xfId="20572"/>
    <cellStyle name="Output 2 4 2" xfId="20573"/>
    <cellStyle name="Output 2 4 3" xfId="20574"/>
    <cellStyle name="Output 2 4 4" xfId="20575"/>
    <cellStyle name="Output 2 4 5" xfId="20576"/>
    <cellStyle name="Output 2 5" xfId="20577"/>
    <cellStyle name="Output 2 5 2" xfId="20578"/>
    <cellStyle name="Output 2 5 3" xfId="20579"/>
    <cellStyle name="Output 2 5 4" xfId="20580"/>
    <cellStyle name="Output 2 5 5" xfId="20581"/>
    <cellStyle name="Output 2 6" xfId="20582"/>
    <cellStyle name="Output 2 6 2" xfId="20583"/>
    <cellStyle name="Output 2 6 3" xfId="20584"/>
    <cellStyle name="Output 2 6 4" xfId="20585"/>
    <cellStyle name="Output 2 6 5" xfId="20586"/>
    <cellStyle name="Output 2 7" xfId="20587"/>
    <cellStyle name="Output 2 7 2" xfId="20588"/>
    <cellStyle name="Output 2 7 3" xfId="20589"/>
    <cellStyle name="Output 2 7 4" xfId="20590"/>
    <cellStyle name="Output 2 7 5" xfId="20591"/>
    <cellStyle name="Output 2 8" xfId="20592"/>
    <cellStyle name="Output 2 8 2" xfId="20593"/>
    <cellStyle name="Output 2 8 3" xfId="20594"/>
    <cellStyle name="Output 2 8 4" xfId="20595"/>
    <cellStyle name="Output 2 8 5" xfId="20596"/>
    <cellStyle name="Output 2 9" xfId="20597"/>
    <cellStyle name="Output 2 9 2" xfId="20598"/>
    <cellStyle name="Output 2 9 3" xfId="20599"/>
    <cellStyle name="Output 2 9 4" xfId="20600"/>
    <cellStyle name="Output 2 9 5" xfId="20601"/>
    <cellStyle name="Output 3" xfId="20602"/>
    <cellStyle name="Output 3 2" xfId="20603"/>
    <cellStyle name="Output 3 3" xfId="20604"/>
    <cellStyle name="Output 4" xfId="20605"/>
    <cellStyle name="Output 4 2" xfId="20606"/>
    <cellStyle name="Output 4 3" xfId="20607"/>
    <cellStyle name="Output 5" xfId="20608"/>
    <cellStyle name="Output 5 2" xfId="20609"/>
    <cellStyle name="Output 5 3" xfId="20610"/>
    <cellStyle name="Output 6" xfId="20611"/>
    <cellStyle name="Output 6 2" xfId="20612"/>
    <cellStyle name="Output 6 3" xfId="20613"/>
    <cellStyle name="Output 7" xfId="20614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6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ParameterE" xfId="20782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3" xfId="20821"/>
    <cellStyle name="Total 2 10 4" xfId="20822"/>
    <cellStyle name="Total 2 10 5" xfId="20823"/>
    <cellStyle name="Total 2 11" xfId="20824"/>
    <cellStyle name="Total 2 11 2" xfId="20825"/>
    <cellStyle name="Total 2 11 3" xfId="20826"/>
    <cellStyle name="Total 2 11 4" xfId="20827"/>
    <cellStyle name="Total 2 11 5" xfId="20828"/>
    <cellStyle name="Total 2 12" xfId="20829"/>
    <cellStyle name="Total 2 12 2" xfId="20830"/>
    <cellStyle name="Total 2 12 3" xfId="20831"/>
    <cellStyle name="Total 2 12 4" xfId="20832"/>
    <cellStyle name="Total 2 12 5" xfId="20833"/>
    <cellStyle name="Total 2 13" xfId="20834"/>
    <cellStyle name="Total 2 13 2" xfId="20835"/>
    <cellStyle name="Total 2 13 3" xfId="20836"/>
    <cellStyle name="Total 2 13 4" xfId="20837"/>
    <cellStyle name="Total 2 14" xfId="20838"/>
    <cellStyle name="Total 2 15" xfId="20839"/>
    <cellStyle name="Total 2 16" xfId="20840"/>
    <cellStyle name="Total 2 2" xfId="20841"/>
    <cellStyle name="Total 2 2 2" xfId="20842"/>
    <cellStyle name="Total 2 2 2 2" xfId="20843"/>
    <cellStyle name="Total 2 2 2 3" xfId="20844"/>
    <cellStyle name="Total 2 2 2 4" xfId="20845"/>
    <cellStyle name="Total 2 2 3" xfId="20846"/>
    <cellStyle name="Total 2 2 3 2" xfId="20847"/>
    <cellStyle name="Total 2 2 3 3" xfId="20848"/>
    <cellStyle name="Total 2 2 3 4" xfId="20849"/>
    <cellStyle name="Total 2 2 4" xfId="20850"/>
    <cellStyle name="Total 2 2 4 2" xfId="20851"/>
    <cellStyle name="Total 2 2 4 3" xfId="20852"/>
    <cellStyle name="Total 2 2 4 4" xfId="20853"/>
    <cellStyle name="Total 2 2 5" xfId="20854"/>
    <cellStyle name="Total 2 2 5 2" xfId="20855"/>
    <cellStyle name="Total 2 2 5 3" xfId="20856"/>
    <cellStyle name="Total 2 2 5 4" xfId="20857"/>
    <cellStyle name="Total 2 2 6" xfId="20858"/>
    <cellStyle name="Total 2 2 7" xfId="20859"/>
    <cellStyle name="Total 2 2 8" xfId="20860"/>
    <cellStyle name="Total 2 2 9" xfId="20861"/>
    <cellStyle name="Total 2 3" xfId="20862"/>
    <cellStyle name="Total 2 3 2" xfId="20863"/>
    <cellStyle name="Total 2 3 3" xfId="20864"/>
    <cellStyle name="Total 2 3 4" xfId="20865"/>
    <cellStyle name="Total 2 3 5" xfId="20866"/>
    <cellStyle name="Total 2 4" xfId="20867"/>
    <cellStyle name="Total 2 4 2" xfId="20868"/>
    <cellStyle name="Total 2 4 3" xfId="20869"/>
    <cellStyle name="Total 2 4 4" xfId="20870"/>
    <cellStyle name="Total 2 4 5" xfId="20871"/>
    <cellStyle name="Total 2 5" xfId="20872"/>
    <cellStyle name="Total 2 5 2" xfId="20873"/>
    <cellStyle name="Total 2 5 3" xfId="20874"/>
    <cellStyle name="Total 2 5 4" xfId="20875"/>
    <cellStyle name="Total 2 5 5" xfId="20876"/>
    <cellStyle name="Total 2 6" xfId="20877"/>
    <cellStyle name="Total 2 6 2" xfId="20878"/>
    <cellStyle name="Total 2 6 3" xfId="20879"/>
    <cellStyle name="Total 2 6 4" xfId="20880"/>
    <cellStyle name="Total 2 6 5" xfId="20881"/>
    <cellStyle name="Total 2 7" xfId="20882"/>
    <cellStyle name="Total 2 7 2" xfId="20883"/>
    <cellStyle name="Total 2 7 3" xfId="20884"/>
    <cellStyle name="Total 2 7 4" xfId="20885"/>
    <cellStyle name="Total 2 7 5" xfId="20886"/>
    <cellStyle name="Total 2 8" xfId="20887"/>
    <cellStyle name="Total 2 8 2" xfId="20888"/>
    <cellStyle name="Total 2 8 3" xfId="20889"/>
    <cellStyle name="Total 2 8 4" xfId="20890"/>
    <cellStyle name="Total 2 8 5" xfId="20891"/>
    <cellStyle name="Total 2 9" xfId="20892"/>
    <cellStyle name="Total 2 9 2" xfId="20893"/>
    <cellStyle name="Total 2 9 3" xfId="20894"/>
    <cellStyle name="Total 2 9 4" xfId="20895"/>
    <cellStyle name="Total 2 9 5" xfId="20896"/>
    <cellStyle name="Total 3" xfId="20897"/>
    <cellStyle name="Total 3 2" xfId="20898"/>
    <cellStyle name="Total 3 3" xfId="20899"/>
    <cellStyle name="Total 4" xfId="20900"/>
    <cellStyle name="Total 4 2" xfId="20901"/>
    <cellStyle name="Total 4 3" xfId="20902"/>
    <cellStyle name="Total 5" xfId="20903"/>
    <cellStyle name="Total 5 2" xfId="20904"/>
    <cellStyle name="Total 5 3" xfId="20905"/>
    <cellStyle name="Total 6" xfId="20906"/>
    <cellStyle name="Total 6 2" xfId="20907"/>
    <cellStyle name="Total 6 3" xfId="20908"/>
    <cellStyle name="Total 7" xfId="20909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1" sqref="B1"/>
    </sheetView>
  </sheetViews>
  <sheetFormatPr defaultRowHeight="15"/>
  <cols>
    <col min="1" max="1" width="9.7109375" style="124" bestFit="1" customWidth="1"/>
    <col min="2" max="2" width="128.7109375" style="101" bestFit="1" customWidth="1"/>
    <col min="3" max="3" width="39.42578125" customWidth="1"/>
  </cols>
  <sheetData>
    <row r="1" spans="1:3" s="1" customFormat="1">
      <c r="A1" s="122" t="s">
        <v>139</v>
      </c>
      <c r="B1" s="102" t="s">
        <v>115</v>
      </c>
      <c r="C1" s="99"/>
    </row>
    <row r="2" spans="1:3" s="103" customFormat="1">
      <c r="A2" s="123">
        <v>20</v>
      </c>
      <c r="B2" s="100" t="s">
        <v>117</v>
      </c>
    </row>
    <row r="3" spans="1:3" s="103" customFormat="1">
      <c r="A3" s="123">
        <v>21</v>
      </c>
      <c r="B3" s="100" t="s">
        <v>86</v>
      </c>
    </row>
    <row r="4" spans="1:3" s="103" customFormat="1">
      <c r="A4" s="123">
        <v>22</v>
      </c>
      <c r="B4" s="105" t="s">
        <v>127</v>
      </c>
    </row>
    <row r="5" spans="1:3" s="103" customFormat="1">
      <c r="A5" s="123">
        <v>23</v>
      </c>
      <c r="B5" s="105" t="s">
        <v>110</v>
      </c>
    </row>
    <row r="6" spans="1:3" s="103" customFormat="1">
      <c r="A6" s="123">
        <v>24</v>
      </c>
      <c r="B6" s="100" t="s">
        <v>125</v>
      </c>
    </row>
    <row r="7" spans="1:3" s="103" customFormat="1">
      <c r="A7" s="123">
        <v>25</v>
      </c>
      <c r="B7" s="104" t="s">
        <v>111</v>
      </c>
    </row>
    <row r="8" spans="1:3" s="103" customFormat="1">
      <c r="A8" s="123">
        <v>26</v>
      </c>
      <c r="B8" s="104" t="s">
        <v>113</v>
      </c>
    </row>
    <row r="9" spans="1:3" s="103" customFormat="1">
      <c r="A9" s="123">
        <v>27</v>
      </c>
      <c r="B9" s="104" t="s">
        <v>112</v>
      </c>
    </row>
    <row r="10" spans="1:3" s="1" customFormat="1">
      <c r="A10" s="125"/>
      <c r="B10" s="101"/>
      <c r="C10" s="99"/>
    </row>
    <row r="11" spans="1:3" s="1" customFormat="1" ht="45">
      <c r="A11" s="125"/>
      <c r="B11" s="111" t="s">
        <v>153</v>
      </c>
      <c r="C11" s="99"/>
    </row>
  </sheetData>
  <hyperlinks>
    <hyperlink ref="B6" location="'24. Rem1'!A1" display="ფინანსური წლის განმავლობაში გაცემული ანაზღაურება"/>
    <hyperlink ref="B7" location="'25. Rem 2'!A1" display="ცხრილი 25: განსაკუთრებული გადახდები"/>
    <hyperlink ref="B8" location="'26. Rem 3'!A1" display="ცხრილი 26: ინფორმაცია გადავადებული ანაზღაურების  შესახებ"/>
    <hyperlink ref="B9" location="'27. REM 4'!A1" display="ცხრილი 27: უმაღლესი მენეჯმენტის მფლობელობაში არსებული აქციები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  <hyperlink ref="B3" location="'21. LI4'!A1" display="კონსოლიდაცია საწარმოების მიხედვით"/>
    <hyperlink ref="B5" location="'23. OR2'!A1" display="ცხრილი 23: 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"/>
    <hyperlink ref="B4" location="'22. OR1'!A1" display="ცხრილი 22: ინფორმაცია ისტორიული დანარგების მოცულობის შესახებ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T50"/>
  <sheetViews>
    <sheetView tabSelected="1" zoomScaleNormal="10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 activeCell="E20" sqref="E20:E22"/>
    </sheetView>
  </sheetViews>
  <sheetFormatPr defaultRowHeight="15"/>
  <cols>
    <col min="1" max="1" width="10.5703125" style="3" bestFit="1" customWidth="1"/>
    <col min="2" max="2" width="48.85546875" style="3" customWidth="1"/>
    <col min="3" max="3" width="29.7109375" style="3" customWidth="1"/>
    <col min="4" max="4" width="38.5703125" style="3" customWidth="1"/>
    <col min="5" max="5" width="29.5703125" style="3" customWidth="1"/>
    <col min="6" max="6" width="13.28515625" style="3" customWidth="1"/>
    <col min="7" max="7" width="11.5703125" style="3" customWidth="1"/>
    <col min="8" max="8" width="12" style="3" customWidth="1"/>
    <col min="9" max="9" width="11.5703125" style="3" customWidth="1"/>
    <col min="10" max="10" width="12" style="3" customWidth="1"/>
    <col min="11" max="11" width="11.5703125" style="3" customWidth="1"/>
    <col min="12" max="12" width="13.7109375" style="3" customWidth="1"/>
    <col min="13" max="14" width="12.85546875" style="3" customWidth="1"/>
    <col min="15" max="15" width="10.28515625" style="3" customWidth="1"/>
    <col min="16" max="16" width="12.7109375" style="3" customWidth="1"/>
    <col min="17" max="17" width="10.7109375" style="3" customWidth="1"/>
    <col min="18" max="18" width="12" style="3" customWidth="1"/>
    <col min="19" max="19" width="11.5703125" style="3" customWidth="1"/>
    <col min="20" max="20" width="13.7109375" style="3" customWidth="1"/>
  </cols>
  <sheetData>
    <row r="1" spans="1:20" ht="15.75">
      <c r="A1" s="7" t="s">
        <v>53</v>
      </c>
      <c r="B1" s="127" t="s">
        <v>155</v>
      </c>
      <c r="D1" s="156"/>
      <c r="F1" s="156"/>
    </row>
    <row r="2" spans="1:20" s="10" customFormat="1" ht="15.75" customHeight="1">
      <c r="A2" s="10" t="s">
        <v>54</v>
      </c>
      <c r="B2" s="162">
        <v>43830</v>
      </c>
    </row>
    <row r="3" spans="1:20">
      <c r="A3" s="71"/>
      <c r="B3" s="127"/>
      <c r="C3" s="44"/>
      <c r="D3" s="44"/>
      <c r="E3" s="187"/>
      <c r="F3" s="20"/>
    </row>
    <row r="4" spans="1:20" ht="15.75" thickBot="1">
      <c r="A4" s="129" t="s">
        <v>140</v>
      </c>
      <c r="B4" s="130" t="s">
        <v>116</v>
      </c>
      <c r="C4" s="44"/>
      <c r="D4" s="44"/>
      <c r="E4" s="11"/>
      <c r="F4" s="20"/>
    </row>
    <row r="5" spans="1:20" s="47" customFormat="1">
      <c r="A5" s="131"/>
      <c r="B5" s="132" t="s">
        <v>0</v>
      </c>
      <c r="C5" s="72" t="s">
        <v>1</v>
      </c>
      <c r="D5" s="73" t="s">
        <v>2</v>
      </c>
      <c r="E5" s="63" t="s">
        <v>3</v>
      </c>
      <c r="F5" s="63" t="s">
        <v>4</v>
      </c>
      <c r="G5" s="205" t="s">
        <v>5</v>
      </c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6"/>
    </row>
    <row r="6" spans="1:20" s="47" customFormat="1" ht="16.899999999999999" customHeight="1">
      <c r="A6" s="203"/>
      <c r="B6" s="207" t="s">
        <v>76</v>
      </c>
      <c r="C6" s="208" t="s">
        <v>75</v>
      </c>
      <c r="D6" s="208" t="s">
        <v>121</v>
      </c>
      <c r="E6" s="208" t="s">
        <v>69</v>
      </c>
      <c r="F6" s="208" t="s">
        <v>72</v>
      </c>
      <c r="G6" s="209" t="s">
        <v>71</v>
      </c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1"/>
    </row>
    <row r="7" spans="1:20" s="47" customFormat="1" ht="14.45" customHeight="1">
      <c r="A7" s="203"/>
      <c r="B7" s="207"/>
      <c r="C7" s="208"/>
      <c r="D7" s="208"/>
      <c r="E7" s="208"/>
      <c r="F7" s="208"/>
      <c r="G7" s="68">
        <v>1</v>
      </c>
      <c r="H7" s="6">
        <v>2</v>
      </c>
      <c r="I7" s="6">
        <v>3</v>
      </c>
      <c r="J7" s="6">
        <v>4</v>
      </c>
      <c r="K7" s="6">
        <v>5</v>
      </c>
      <c r="L7" s="6">
        <v>6.1</v>
      </c>
      <c r="M7" s="6">
        <v>6.2</v>
      </c>
      <c r="N7" s="6">
        <v>6</v>
      </c>
      <c r="O7" s="6">
        <v>7</v>
      </c>
      <c r="P7" s="6">
        <v>8</v>
      </c>
      <c r="Q7" s="6">
        <v>9</v>
      </c>
      <c r="R7" s="6">
        <v>10</v>
      </c>
      <c r="S7" s="6">
        <v>11</v>
      </c>
      <c r="T7" s="12">
        <v>12</v>
      </c>
    </row>
    <row r="8" spans="1:20" s="47" customFormat="1" ht="109.5">
      <c r="A8" s="203"/>
      <c r="B8" s="207"/>
      <c r="C8" s="208"/>
      <c r="D8" s="208"/>
      <c r="E8" s="208"/>
      <c r="F8" s="208"/>
      <c r="G8" s="66" t="s">
        <v>23</v>
      </c>
      <c r="H8" s="67" t="s">
        <v>24</v>
      </c>
      <c r="I8" s="67" t="s">
        <v>25</v>
      </c>
      <c r="J8" s="67" t="s">
        <v>26</v>
      </c>
      <c r="K8" s="67" t="s">
        <v>27</v>
      </c>
      <c r="L8" s="67" t="s">
        <v>28</v>
      </c>
      <c r="M8" s="67" t="s">
        <v>29</v>
      </c>
      <c r="N8" s="67" t="s">
        <v>30</v>
      </c>
      <c r="O8" s="67" t="s">
        <v>31</v>
      </c>
      <c r="P8" s="67" t="s">
        <v>32</v>
      </c>
      <c r="Q8" s="67" t="s">
        <v>33</v>
      </c>
      <c r="R8" s="67" t="s">
        <v>34</v>
      </c>
      <c r="S8" s="67" t="s">
        <v>35</v>
      </c>
      <c r="T8" s="74" t="s">
        <v>36</v>
      </c>
    </row>
    <row r="9" spans="1:20">
      <c r="A9" s="133"/>
      <c r="B9" s="163" t="s">
        <v>156</v>
      </c>
      <c r="C9" s="182">
        <v>56988332</v>
      </c>
      <c r="D9" s="182">
        <v>56988332</v>
      </c>
      <c r="E9" s="182">
        <v>57228312</v>
      </c>
      <c r="F9" s="136">
        <v>1</v>
      </c>
      <c r="G9" s="182">
        <v>32712927.089999996</v>
      </c>
      <c r="H9" s="182">
        <v>16396802</v>
      </c>
      <c r="I9" s="182">
        <v>8118582.9100000011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3">
        <f>SUM(G9:K9,N9:S9)</f>
        <v>57228312</v>
      </c>
    </row>
    <row r="10" spans="1:20">
      <c r="A10" s="133"/>
      <c r="B10" s="163" t="s">
        <v>170</v>
      </c>
      <c r="C10" s="182">
        <v>115603898</v>
      </c>
      <c r="D10" s="182">
        <v>115603898</v>
      </c>
      <c r="E10" s="182">
        <v>115603898.13000001</v>
      </c>
      <c r="F10" s="136"/>
      <c r="G10" s="182">
        <v>0</v>
      </c>
      <c r="H10" s="182">
        <v>115596550.37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7347.76</v>
      </c>
      <c r="P10" s="182">
        <v>0</v>
      </c>
      <c r="Q10" s="182">
        <v>0</v>
      </c>
      <c r="R10" s="182">
        <v>0</v>
      </c>
      <c r="S10" s="182">
        <v>0</v>
      </c>
      <c r="T10" s="183">
        <f>SUM(G10:K10,N10:S10)</f>
        <v>115603898.13000001</v>
      </c>
    </row>
    <row r="11" spans="1:20">
      <c r="A11" s="133"/>
      <c r="B11" s="163" t="s">
        <v>157</v>
      </c>
      <c r="C11" s="182">
        <v>743718352</v>
      </c>
      <c r="D11" s="182">
        <v>743718352</v>
      </c>
      <c r="E11" s="182">
        <v>739134770.21999717</v>
      </c>
      <c r="F11" s="136">
        <v>2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772141301.9799974</v>
      </c>
      <c r="M11" s="182">
        <v>-37695395.810000189</v>
      </c>
      <c r="N11" s="182">
        <v>734445906.16999722</v>
      </c>
      <c r="O11" s="182">
        <v>4688864.0500000007</v>
      </c>
      <c r="P11" s="182">
        <v>0</v>
      </c>
      <c r="Q11" s="182">
        <v>0</v>
      </c>
      <c r="R11" s="182">
        <v>0</v>
      </c>
      <c r="S11" s="182">
        <v>0</v>
      </c>
      <c r="T11" s="183">
        <f t="shared" ref="T11:T17" si="0">SUM(G11:K11,N11:S11)</f>
        <v>739134770.21999717</v>
      </c>
    </row>
    <row r="12" spans="1:20">
      <c r="A12" s="133"/>
      <c r="B12" s="163" t="s">
        <v>27</v>
      </c>
      <c r="C12" s="182">
        <v>59009000</v>
      </c>
      <c r="D12" s="182">
        <v>59009000</v>
      </c>
      <c r="E12" s="182">
        <v>59043650.609999992</v>
      </c>
      <c r="F12" s="136">
        <v>3</v>
      </c>
      <c r="G12" s="182">
        <v>0</v>
      </c>
      <c r="H12" s="182">
        <v>0</v>
      </c>
      <c r="I12" s="182">
        <v>0</v>
      </c>
      <c r="J12" s="182">
        <v>0</v>
      </c>
      <c r="K12" s="182">
        <v>57634350.819999993</v>
      </c>
      <c r="L12" s="182">
        <v>0</v>
      </c>
      <c r="M12" s="182">
        <v>0</v>
      </c>
      <c r="N12" s="182">
        <v>0</v>
      </c>
      <c r="O12" s="182">
        <v>1409299.79</v>
      </c>
      <c r="P12" s="182">
        <v>0</v>
      </c>
      <c r="Q12" s="182">
        <v>0</v>
      </c>
      <c r="R12" s="182">
        <v>0</v>
      </c>
      <c r="S12" s="182">
        <v>0</v>
      </c>
      <c r="T12" s="183">
        <f t="shared" si="0"/>
        <v>59043650.609999992</v>
      </c>
    </row>
    <row r="13" spans="1:20">
      <c r="A13" s="133"/>
      <c r="B13" s="163" t="s">
        <v>158</v>
      </c>
      <c r="C13" s="182">
        <v>25159203</v>
      </c>
      <c r="D13" s="182">
        <v>25155707</v>
      </c>
      <c r="E13" s="182">
        <v>23324449.279999945</v>
      </c>
      <c r="F13" s="136">
        <v>4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23324449.279999945</v>
      </c>
      <c r="S13" s="182">
        <v>0</v>
      </c>
      <c r="T13" s="183">
        <f t="shared" si="0"/>
        <v>23324449.279999945</v>
      </c>
    </row>
    <row r="14" spans="1:20">
      <c r="A14" s="133"/>
      <c r="B14" s="163" t="s">
        <v>161</v>
      </c>
      <c r="C14" s="182">
        <v>20374000</v>
      </c>
      <c r="D14" s="182">
        <v>20374000</v>
      </c>
      <c r="E14" s="182">
        <v>20374000.120000001</v>
      </c>
      <c r="F14" s="136"/>
      <c r="G14" s="182">
        <v>0</v>
      </c>
      <c r="H14" s="182">
        <v>0</v>
      </c>
      <c r="I14" s="182">
        <v>0</v>
      </c>
      <c r="J14" s="182">
        <v>0</v>
      </c>
      <c r="K14" s="182">
        <v>0</v>
      </c>
      <c r="L14" s="182">
        <v>0</v>
      </c>
      <c r="M14" s="182">
        <v>0</v>
      </c>
      <c r="N14" s="182">
        <v>0</v>
      </c>
      <c r="O14" s="182">
        <v>0</v>
      </c>
      <c r="P14" s="182">
        <v>0</v>
      </c>
      <c r="Q14" s="182">
        <v>0</v>
      </c>
      <c r="R14" s="182">
        <v>20374000.120000001</v>
      </c>
      <c r="S14" s="182">
        <v>0</v>
      </c>
      <c r="T14" s="183">
        <f t="shared" si="0"/>
        <v>20374000.120000001</v>
      </c>
    </row>
    <row r="15" spans="1:20">
      <c r="A15" s="133"/>
      <c r="B15" s="163" t="s">
        <v>159</v>
      </c>
      <c r="C15" s="182">
        <v>2820077</v>
      </c>
      <c r="D15" s="182">
        <v>2820077</v>
      </c>
      <c r="E15" s="182">
        <v>2820076.9300000072</v>
      </c>
      <c r="F15" s="136"/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2820076.9300000072</v>
      </c>
      <c r="S15" s="182">
        <v>0</v>
      </c>
      <c r="T15" s="183">
        <f t="shared" si="0"/>
        <v>2820076.9300000072</v>
      </c>
    </row>
    <row r="16" spans="1:20">
      <c r="A16" s="133"/>
      <c r="B16" s="163" t="s">
        <v>160</v>
      </c>
      <c r="C16" s="182">
        <v>13207799</v>
      </c>
      <c r="D16" s="182">
        <v>13207799</v>
      </c>
      <c r="E16" s="182">
        <v>2226545.7700000014</v>
      </c>
      <c r="F16" s="136">
        <v>5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2226545.7700000014</v>
      </c>
      <c r="Q16" s="182">
        <v>0</v>
      </c>
      <c r="R16" s="182">
        <v>0</v>
      </c>
      <c r="S16" s="182">
        <v>0</v>
      </c>
      <c r="T16" s="183">
        <f t="shared" si="0"/>
        <v>2226545.7700000014</v>
      </c>
    </row>
    <row r="17" spans="1:20">
      <c r="A17" s="133"/>
      <c r="B17" s="163" t="s">
        <v>35</v>
      </c>
      <c r="C17" s="182">
        <v>7162814</v>
      </c>
      <c r="D17" s="182">
        <v>7662605</v>
      </c>
      <c r="E17" s="182">
        <v>11887043.338</v>
      </c>
      <c r="F17" s="136">
        <v>6</v>
      </c>
      <c r="G17" s="182">
        <v>0</v>
      </c>
      <c r="H17" s="182">
        <v>0</v>
      </c>
      <c r="I17" s="182">
        <v>4208200.3099999996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44634.640000000007</v>
      </c>
      <c r="P17" s="182">
        <v>0</v>
      </c>
      <c r="Q17" s="182">
        <v>0</v>
      </c>
      <c r="R17" s="182">
        <v>0</v>
      </c>
      <c r="S17" s="182">
        <v>7634208.3880000003</v>
      </c>
      <c r="T17" s="183">
        <f t="shared" si="0"/>
        <v>11887043.338</v>
      </c>
    </row>
    <row r="18" spans="1:20" ht="15.75" thickBot="1">
      <c r="A18" s="62"/>
      <c r="B18" s="106" t="s">
        <v>36</v>
      </c>
      <c r="C18" s="184">
        <f>SUM(C9:C17)</f>
        <v>1044043475</v>
      </c>
      <c r="D18" s="184">
        <f t="shared" ref="D18:T18" si="1">SUM(D9:D17)</f>
        <v>1044539770</v>
      </c>
      <c r="E18" s="184">
        <f t="shared" si="1"/>
        <v>1031642746.3979971</v>
      </c>
      <c r="F18" s="184"/>
      <c r="G18" s="184">
        <f t="shared" si="1"/>
        <v>32712927.089999996</v>
      </c>
      <c r="H18" s="184">
        <f t="shared" si="1"/>
        <v>131993352.37</v>
      </c>
      <c r="I18" s="184">
        <f t="shared" si="1"/>
        <v>12326783.220000001</v>
      </c>
      <c r="J18" s="184">
        <f t="shared" si="1"/>
        <v>0</v>
      </c>
      <c r="K18" s="184">
        <f t="shared" si="1"/>
        <v>57634350.819999993</v>
      </c>
      <c r="L18" s="184">
        <f t="shared" si="1"/>
        <v>772141301.9799974</v>
      </c>
      <c r="M18" s="184">
        <f t="shared" si="1"/>
        <v>-37695395.810000189</v>
      </c>
      <c r="N18" s="184">
        <f t="shared" si="1"/>
        <v>734445906.16999722</v>
      </c>
      <c r="O18" s="184">
        <f t="shared" si="1"/>
        <v>6150146.2400000002</v>
      </c>
      <c r="P18" s="184">
        <f t="shared" si="1"/>
        <v>2226545.7700000014</v>
      </c>
      <c r="Q18" s="184">
        <f t="shared" si="1"/>
        <v>0</v>
      </c>
      <c r="R18" s="184">
        <f t="shared" si="1"/>
        <v>46518526.329999954</v>
      </c>
      <c r="S18" s="184">
        <f t="shared" si="1"/>
        <v>7634208.3880000003</v>
      </c>
      <c r="T18" s="185">
        <f t="shared" si="1"/>
        <v>1031642746.3979971</v>
      </c>
    </row>
    <row r="19" spans="1:20" s="47" customFormat="1">
      <c r="A19" s="56"/>
      <c r="B19" s="63" t="s">
        <v>0</v>
      </c>
      <c r="C19" s="72" t="s">
        <v>1</v>
      </c>
      <c r="D19" s="73" t="s">
        <v>2</v>
      </c>
      <c r="E19" s="63" t="s">
        <v>3</v>
      </c>
      <c r="F19" s="63" t="s">
        <v>4</v>
      </c>
      <c r="G19" s="205" t="s">
        <v>5</v>
      </c>
      <c r="H19" s="205"/>
      <c r="I19" s="205"/>
      <c r="J19" s="205"/>
      <c r="K19" s="205"/>
      <c r="L19" s="205"/>
      <c r="M19" s="205"/>
      <c r="N19" s="205"/>
      <c r="O19" s="205"/>
      <c r="P19" s="206"/>
      <c r="Q19"/>
      <c r="R19"/>
      <c r="S19"/>
      <c r="T19"/>
    </row>
    <row r="20" spans="1:20" s="47" customFormat="1" ht="14.45" customHeight="1">
      <c r="A20" s="204"/>
      <c r="B20" s="212" t="s">
        <v>74</v>
      </c>
      <c r="C20" s="208" t="s">
        <v>73</v>
      </c>
      <c r="D20" s="208" t="s">
        <v>122</v>
      </c>
      <c r="E20" s="208" t="s">
        <v>69</v>
      </c>
      <c r="F20" s="208" t="s">
        <v>72</v>
      </c>
      <c r="G20" s="215" t="s">
        <v>71</v>
      </c>
      <c r="H20" s="215"/>
      <c r="I20" s="215"/>
      <c r="J20" s="215"/>
      <c r="K20" s="215"/>
      <c r="L20" s="215"/>
      <c r="M20" s="215"/>
      <c r="N20" s="215"/>
      <c r="O20" s="215"/>
      <c r="P20" s="216"/>
      <c r="Q20" s="3"/>
      <c r="R20" s="3"/>
      <c r="S20" s="3"/>
      <c r="T20" s="3"/>
    </row>
    <row r="21" spans="1:20" s="47" customFormat="1" ht="14.45" customHeight="1">
      <c r="A21" s="204"/>
      <c r="B21" s="213"/>
      <c r="C21" s="208"/>
      <c r="D21" s="208"/>
      <c r="E21" s="208"/>
      <c r="F21" s="208"/>
      <c r="G21" s="69">
        <v>13</v>
      </c>
      <c r="H21" s="70">
        <v>14</v>
      </c>
      <c r="I21" s="70">
        <v>15</v>
      </c>
      <c r="J21" s="70">
        <v>16</v>
      </c>
      <c r="K21" s="70">
        <v>17</v>
      </c>
      <c r="L21" s="70">
        <v>18</v>
      </c>
      <c r="M21" s="70">
        <v>19</v>
      </c>
      <c r="N21" s="70">
        <v>20</v>
      </c>
      <c r="O21" s="70">
        <v>21</v>
      </c>
      <c r="P21" s="77">
        <v>22</v>
      </c>
      <c r="Q21" s="3"/>
      <c r="R21" s="3"/>
      <c r="S21" s="3"/>
      <c r="T21" s="3"/>
    </row>
    <row r="22" spans="1:20" s="47" customFormat="1" ht="100.15" customHeight="1">
      <c r="A22" s="204"/>
      <c r="B22" s="214"/>
      <c r="C22" s="208"/>
      <c r="D22" s="208"/>
      <c r="E22" s="208"/>
      <c r="F22" s="208"/>
      <c r="G22" s="66" t="s">
        <v>37</v>
      </c>
      <c r="H22" s="67" t="s">
        <v>38</v>
      </c>
      <c r="I22" s="67" t="s">
        <v>39</v>
      </c>
      <c r="J22" s="67" t="s">
        <v>40</v>
      </c>
      <c r="K22" s="67" t="s">
        <v>41</v>
      </c>
      <c r="L22" s="67" t="s">
        <v>42</v>
      </c>
      <c r="M22" s="67" t="s">
        <v>43</v>
      </c>
      <c r="N22" s="67" t="s">
        <v>10</v>
      </c>
      <c r="O22" s="67" t="s">
        <v>44</v>
      </c>
      <c r="P22" s="74" t="s">
        <v>45</v>
      </c>
      <c r="Q22" s="3"/>
      <c r="R22" s="3"/>
      <c r="S22" s="3"/>
      <c r="T22" s="3"/>
    </row>
    <row r="23" spans="1:20">
      <c r="A23" s="22"/>
      <c r="B23" s="163" t="s">
        <v>162</v>
      </c>
      <c r="C23" s="182">
        <v>110954128</v>
      </c>
      <c r="D23" s="182">
        <v>110954128</v>
      </c>
      <c r="E23" s="182">
        <v>106265696.59469999</v>
      </c>
      <c r="F23" s="136">
        <v>7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104480920</v>
      </c>
      <c r="M23" s="182">
        <v>1784776.5947000005</v>
      </c>
      <c r="N23" s="182">
        <v>0</v>
      </c>
      <c r="O23" s="182">
        <v>0</v>
      </c>
      <c r="P23" s="186">
        <f t="shared" ref="P23:P28" si="2">SUM(G23:O23)</f>
        <v>106265696.59469999</v>
      </c>
    </row>
    <row r="24" spans="1:20">
      <c r="A24" s="22"/>
      <c r="B24" s="163" t="s">
        <v>163</v>
      </c>
      <c r="C24" s="182">
        <v>0</v>
      </c>
      <c r="D24" s="182">
        <v>0</v>
      </c>
      <c r="E24" s="182">
        <v>5522142.0199999996</v>
      </c>
      <c r="F24" s="136"/>
      <c r="G24" s="182">
        <v>5521664.1599999992</v>
      </c>
      <c r="H24" s="182">
        <v>0</v>
      </c>
      <c r="I24" s="182">
        <v>0</v>
      </c>
      <c r="J24" s="182">
        <v>0</v>
      </c>
      <c r="K24" s="182">
        <v>0</v>
      </c>
      <c r="L24" s="182">
        <v>0</v>
      </c>
      <c r="M24" s="182">
        <v>477.86</v>
      </c>
      <c r="N24" s="182">
        <v>0</v>
      </c>
      <c r="O24" s="182">
        <v>0</v>
      </c>
      <c r="P24" s="186">
        <f t="shared" si="2"/>
        <v>5522142.0199999996</v>
      </c>
    </row>
    <row r="25" spans="1:20">
      <c r="A25" s="22"/>
      <c r="B25" s="163" t="s">
        <v>164</v>
      </c>
      <c r="C25" s="182">
        <v>703147562</v>
      </c>
      <c r="D25" s="182">
        <v>703208097</v>
      </c>
      <c r="E25" s="182">
        <v>704297717.99999964</v>
      </c>
      <c r="F25" s="136">
        <v>8</v>
      </c>
      <c r="G25" s="182">
        <v>0</v>
      </c>
      <c r="H25" s="182">
        <v>207345161.70999953</v>
      </c>
      <c r="I25" s="182">
        <v>151287165.26000017</v>
      </c>
      <c r="J25" s="182">
        <v>342784695.81999993</v>
      </c>
      <c r="K25" s="182">
        <v>0</v>
      </c>
      <c r="L25" s="182">
        <v>0</v>
      </c>
      <c r="M25" s="182">
        <v>2880695.209999999</v>
      </c>
      <c r="N25" s="182">
        <v>0</v>
      </c>
      <c r="O25" s="182">
        <v>0</v>
      </c>
      <c r="P25" s="186">
        <f t="shared" si="2"/>
        <v>704297717.99999964</v>
      </c>
    </row>
    <row r="26" spans="1:20">
      <c r="A26" s="22"/>
      <c r="B26" s="163" t="s">
        <v>165</v>
      </c>
      <c r="C26" s="182">
        <v>843619</v>
      </c>
      <c r="D26" s="182">
        <v>843619</v>
      </c>
      <c r="E26" s="182">
        <v>29110</v>
      </c>
      <c r="F26" s="136">
        <v>9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29110</v>
      </c>
      <c r="O26" s="182">
        <v>0</v>
      </c>
      <c r="P26" s="186">
        <f t="shared" si="2"/>
        <v>29110</v>
      </c>
    </row>
    <row r="27" spans="1:20">
      <c r="A27" s="22"/>
      <c r="B27" s="163" t="s">
        <v>10</v>
      </c>
      <c r="C27" s="182">
        <v>16835511</v>
      </c>
      <c r="D27" s="182">
        <v>16835511</v>
      </c>
      <c r="E27" s="182">
        <v>23216428.080000002</v>
      </c>
      <c r="F27" s="136">
        <v>10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37976.359999999993</v>
      </c>
      <c r="N27" s="182">
        <v>23178451.720000003</v>
      </c>
      <c r="O27" s="182">
        <v>0</v>
      </c>
      <c r="P27" s="186">
        <f t="shared" si="2"/>
        <v>23216428.080000002</v>
      </c>
    </row>
    <row r="28" spans="1:20">
      <c r="A28" s="22"/>
      <c r="B28" s="163" t="s">
        <v>166</v>
      </c>
      <c r="C28" s="182">
        <v>52986064</v>
      </c>
      <c r="D28" s="182">
        <v>52986064</v>
      </c>
      <c r="E28" s="182">
        <v>52986064.105299994</v>
      </c>
      <c r="F28" s="136"/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76392.305299999993</v>
      </c>
      <c r="N28" s="182">
        <v>0</v>
      </c>
      <c r="O28" s="182">
        <v>52909671.799999997</v>
      </c>
      <c r="P28" s="186">
        <f t="shared" si="2"/>
        <v>52986064.105299994</v>
      </c>
    </row>
    <row r="29" spans="1:20" ht="15.75" thickBot="1">
      <c r="A29" s="62"/>
      <c r="B29" s="107" t="s">
        <v>45</v>
      </c>
      <c r="C29" s="184">
        <f>SUM(C23:C28)</f>
        <v>884766884</v>
      </c>
      <c r="D29" s="184">
        <f>SUM(D23:D28)</f>
        <v>884827419</v>
      </c>
      <c r="E29" s="184">
        <f>SUM(E23:E28)</f>
        <v>892317158.79999959</v>
      </c>
      <c r="F29" s="184"/>
      <c r="G29" s="184">
        <f t="shared" ref="G29:P29" si="3">SUM(G23:G28)</f>
        <v>5521664.1599999992</v>
      </c>
      <c r="H29" s="184">
        <f t="shared" si="3"/>
        <v>207345161.70999953</v>
      </c>
      <c r="I29" s="184">
        <f t="shared" si="3"/>
        <v>151287165.26000017</v>
      </c>
      <c r="J29" s="184">
        <f t="shared" si="3"/>
        <v>342784695.81999993</v>
      </c>
      <c r="K29" s="184">
        <f t="shared" si="3"/>
        <v>0</v>
      </c>
      <c r="L29" s="184">
        <f t="shared" si="3"/>
        <v>104480920</v>
      </c>
      <c r="M29" s="184">
        <f t="shared" si="3"/>
        <v>4780318.33</v>
      </c>
      <c r="N29" s="184">
        <f t="shared" si="3"/>
        <v>23207561.720000003</v>
      </c>
      <c r="O29" s="184">
        <f t="shared" si="3"/>
        <v>52909671.799999997</v>
      </c>
      <c r="P29" s="185">
        <f t="shared" si="3"/>
        <v>892317158.79999959</v>
      </c>
    </row>
    <row r="30" spans="1:20" s="47" customFormat="1">
      <c r="A30" s="56"/>
      <c r="B30" s="63" t="s">
        <v>0</v>
      </c>
      <c r="C30" s="72" t="s">
        <v>1</v>
      </c>
      <c r="D30" s="73" t="s">
        <v>2</v>
      </c>
      <c r="E30" s="63" t="s">
        <v>3</v>
      </c>
      <c r="F30" s="63" t="s">
        <v>4</v>
      </c>
      <c r="G30" s="205" t="s">
        <v>5</v>
      </c>
      <c r="H30" s="205"/>
      <c r="I30" s="205"/>
      <c r="J30" s="205"/>
      <c r="K30" s="205"/>
      <c r="L30" s="205"/>
      <c r="M30" s="205"/>
      <c r="N30" s="206"/>
      <c r="O30"/>
      <c r="P30"/>
      <c r="Q30"/>
      <c r="R30"/>
      <c r="S30"/>
      <c r="T30"/>
    </row>
    <row r="31" spans="1:20" s="47" customFormat="1" ht="40.15" customHeight="1">
      <c r="A31" s="204"/>
      <c r="B31" s="212" t="s">
        <v>133</v>
      </c>
      <c r="C31" s="208" t="s">
        <v>73</v>
      </c>
      <c r="D31" s="208" t="s">
        <v>122</v>
      </c>
      <c r="E31" s="208" t="s">
        <v>69</v>
      </c>
      <c r="F31" s="208" t="s">
        <v>72</v>
      </c>
      <c r="G31" s="217" t="s">
        <v>71</v>
      </c>
      <c r="H31" s="218"/>
      <c r="I31" s="218"/>
      <c r="J31" s="218"/>
      <c r="K31" s="218"/>
      <c r="L31" s="218"/>
      <c r="M31" s="218"/>
      <c r="N31" s="219"/>
      <c r="O31"/>
      <c r="P31"/>
      <c r="Q31"/>
      <c r="R31"/>
      <c r="S31"/>
      <c r="T31"/>
    </row>
    <row r="32" spans="1:20" s="47" customFormat="1" ht="13.9" customHeight="1">
      <c r="A32" s="204"/>
      <c r="B32" s="213"/>
      <c r="C32" s="208"/>
      <c r="D32" s="208"/>
      <c r="E32" s="208"/>
      <c r="F32" s="208"/>
      <c r="G32" s="21">
        <v>23</v>
      </c>
      <c r="H32" s="21">
        <v>24</v>
      </c>
      <c r="I32" s="21">
        <v>25</v>
      </c>
      <c r="J32" s="21">
        <v>26</v>
      </c>
      <c r="K32" s="21">
        <v>27</v>
      </c>
      <c r="L32" s="21">
        <v>28</v>
      </c>
      <c r="M32" s="21">
        <v>29</v>
      </c>
      <c r="N32" s="76">
        <v>30</v>
      </c>
      <c r="O32" s="3"/>
      <c r="P32" s="71"/>
      <c r="Q32" s="71"/>
      <c r="R32" s="71"/>
      <c r="S32" s="3"/>
      <c r="T32" s="3"/>
    </row>
    <row r="33" spans="1:20" s="47" customFormat="1" ht="102" customHeight="1">
      <c r="A33" s="204"/>
      <c r="B33" s="214"/>
      <c r="C33" s="208"/>
      <c r="D33" s="208"/>
      <c r="E33" s="208"/>
      <c r="F33" s="208"/>
      <c r="G33" s="67" t="s">
        <v>46</v>
      </c>
      <c r="H33" s="67" t="s">
        <v>47</v>
      </c>
      <c r="I33" s="67" t="s">
        <v>48</v>
      </c>
      <c r="J33" s="67" t="s">
        <v>49</v>
      </c>
      <c r="K33" s="67" t="s">
        <v>50</v>
      </c>
      <c r="L33" s="67" t="s">
        <v>51</v>
      </c>
      <c r="M33" s="67" t="s">
        <v>6</v>
      </c>
      <c r="N33" s="74" t="s">
        <v>52</v>
      </c>
      <c r="O33" s="3"/>
      <c r="P33" s="71"/>
      <c r="Q33" s="71"/>
      <c r="R33" s="71"/>
      <c r="S33" s="3"/>
      <c r="T33" s="3"/>
    </row>
    <row r="34" spans="1:20">
      <c r="A34" s="22"/>
      <c r="B34" s="163" t="s">
        <v>167</v>
      </c>
      <c r="C34" s="182">
        <v>121372000</v>
      </c>
      <c r="D34" s="182">
        <v>121372000</v>
      </c>
      <c r="E34" s="182">
        <v>121372000</v>
      </c>
      <c r="F34" s="164"/>
      <c r="G34" s="182">
        <v>121372000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6">
        <f t="shared" ref="N34:N35" si="4">SUM(G34:M34)</f>
        <v>121372000</v>
      </c>
      <c r="P34" s="45"/>
      <c r="Q34" s="45"/>
      <c r="R34" s="45"/>
    </row>
    <row r="35" spans="1:20">
      <c r="A35" s="22"/>
      <c r="B35" s="163" t="s">
        <v>51</v>
      </c>
      <c r="C35" s="182">
        <v>37904591</v>
      </c>
      <c r="D35" s="182">
        <v>38340351</v>
      </c>
      <c r="E35" s="182">
        <v>17953586.709999993</v>
      </c>
      <c r="F35" s="137">
        <v>11</v>
      </c>
      <c r="G35" s="182">
        <v>0</v>
      </c>
      <c r="H35" s="182">
        <v>0</v>
      </c>
      <c r="I35" s="182">
        <v>0</v>
      </c>
      <c r="J35" s="182">
        <v>0</v>
      </c>
      <c r="K35" s="182">
        <v>0</v>
      </c>
      <c r="L35" s="182">
        <v>17953586.709999993</v>
      </c>
      <c r="M35" s="182">
        <v>0</v>
      </c>
      <c r="N35" s="186">
        <f t="shared" si="4"/>
        <v>17953586.709999993</v>
      </c>
    </row>
    <row r="36" spans="1:20" ht="15.75" thickBot="1">
      <c r="A36" s="62"/>
      <c r="B36" s="107" t="s">
        <v>70</v>
      </c>
      <c r="C36" s="184">
        <f t="shared" ref="C36:N36" si="5">SUM(C34:C35)</f>
        <v>159276591</v>
      </c>
      <c r="D36" s="184">
        <f t="shared" si="5"/>
        <v>159712351</v>
      </c>
      <c r="E36" s="184">
        <f t="shared" si="5"/>
        <v>139325586.70999998</v>
      </c>
      <c r="F36" s="184"/>
      <c r="G36" s="184">
        <f t="shared" si="5"/>
        <v>121372000</v>
      </c>
      <c r="H36" s="184">
        <f t="shared" si="5"/>
        <v>0</v>
      </c>
      <c r="I36" s="184">
        <f t="shared" si="5"/>
        <v>0</v>
      </c>
      <c r="J36" s="184">
        <f t="shared" si="5"/>
        <v>0</v>
      </c>
      <c r="K36" s="184">
        <f t="shared" si="5"/>
        <v>0</v>
      </c>
      <c r="L36" s="184">
        <f t="shared" si="5"/>
        <v>17953586.709999993</v>
      </c>
      <c r="M36" s="184">
        <f t="shared" si="5"/>
        <v>0</v>
      </c>
      <c r="N36" s="185">
        <f t="shared" si="5"/>
        <v>139325586.70999998</v>
      </c>
    </row>
    <row r="39" spans="1:20" s="4" customFormat="1">
      <c r="A39" s="11"/>
      <c r="B39" s="11" t="s">
        <v>168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s="4" customFormat="1">
      <c r="A40" s="11"/>
      <c r="B40" s="3" t="s">
        <v>172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s="4" customFormat="1">
      <c r="A41" s="11"/>
      <c r="B41" s="3" t="s">
        <v>173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>
      <c r="B42" s="3" t="s">
        <v>174</v>
      </c>
    </row>
    <row r="43" spans="1:20">
      <c r="B43" s="3" t="s">
        <v>175</v>
      </c>
    </row>
    <row r="44" spans="1:20">
      <c r="B44" s="3" t="s">
        <v>176</v>
      </c>
    </row>
    <row r="45" spans="1:20">
      <c r="B45" s="3" t="s">
        <v>177</v>
      </c>
    </row>
    <row r="46" spans="1:20">
      <c r="B46" s="3" t="s">
        <v>178</v>
      </c>
      <c r="P46" s="46"/>
    </row>
    <row r="47" spans="1:20">
      <c r="B47" s="3" t="s">
        <v>179</v>
      </c>
    </row>
    <row r="48" spans="1:20">
      <c r="B48" s="3" t="s">
        <v>180</v>
      </c>
    </row>
    <row r="49" spans="2:2">
      <c r="B49" s="3" t="s">
        <v>181</v>
      </c>
    </row>
    <row r="50" spans="2:2">
      <c r="B50" s="3" t="s">
        <v>182</v>
      </c>
    </row>
  </sheetData>
  <mergeCells count="24">
    <mergeCell ref="G20:P20"/>
    <mergeCell ref="G30:N30"/>
    <mergeCell ref="B31:B33"/>
    <mergeCell ref="C31:C33"/>
    <mergeCell ref="D31:D33"/>
    <mergeCell ref="E31:E33"/>
    <mergeCell ref="F31:F33"/>
    <mergeCell ref="G31:N31"/>
    <mergeCell ref="A6:A8"/>
    <mergeCell ref="A20:A22"/>
    <mergeCell ref="A31:A33"/>
    <mergeCell ref="G19:P19"/>
    <mergeCell ref="G5:T5"/>
    <mergeCell ref="B6:B8"/>
    <mergeCell ref="C6:C8"/>
    <mergeCell ref="D6:D8"/>
    <mergeCell ref="E6:E8"/>
    <mergeCell ref="F6:F8"/>
    <mergeCell ref="G6:T6"/>
    <mergeCell ref="B20:B22"/>
    <mergeCell ref="C20:C22"/>
    <mergeCell ref="D20:D22"/>
    <mergeCell ref="E20:E22"/>
    <mergeCell ref="F20:F22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18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3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D15" sqref="D15"/>
    </sheetView>
  </sheetViews>
  <sheetFormatPr defaultRowHeight="15"/>
  <cols>
    <col min="1" max="1" width="10.5703125" style="47" bestFit="1" customWidth="1"/>
    <col min="2" max="2" width="39" style="3" customWidth="1"/>
    <col min="3" max="3" width="31.28515625" style="3" bestFit="1" customWidth="1"/>
    <col min="4" max="5" width="14.5703125" style="3" bestFit="1" customWidth="1"/>
    <col min="6" max="6" width="21.7109375" style="3" customWidth="1"/>
    <col min="7" max="7" width="12" style="3" bestFit="1" customWidth="1"/>
    <col min="8" max="8" width="8" style="3" customWidth="1"/>
  </cols>
  <sheetData>
    <row r="1" spans="1:8" ht="15.75">
      <c r="A1" s="7" t="s">
        <v>53</v>
      </c>
      <c r="B1" s="3" t="str">
        <f>'20. LI3'!B1</f>
        <v>სს "ტერა ბანკი"</v>
      </c>
    </row>
    <row r="2" spans="1:8" ht="15.75">
      <c r="A2" s="10" t="s">
        <v>54</v>
      </c>
      <c r="B2" s="165">
        <f>'20. LI3'!B2</f>
        <v>43830</v>
      </c>
      <c r="C2" s="10"/>
      <c r="D2" s="10"/>
      <c r="E2" s="10"/>
      <c r="F2" s="10"/>
      <c r="G2" s="10"/>
      <c r="H2" s="10"/>
    </row>
    <row r="3" spans="1:8" ht="15.75">
      <c r="A3" s="10"/>
      <c r="B3" s="10"/>
      <c r="C3" s="10"/>
      <c r="D3" s="10"/>
      <c r="E3" s="10"/>
      <c r="F3" s="10"/>
      <c r="G3" s="10"/>
      <c r="H3" s="10"/>
    </row>
    <row r="4" spans="1:8" ht="15.75" thickBot="1">
      <c r="A4" s="129" t="s">
        <v>141</v>
      </c>
      <c r="B4" s="16" t="s">
        <v>86</v>
      </c>
    </row>
    <row r="5" spans="1:8" ht="14.45" customHeight="1">
      <c r="A5" s="225"/>
      <c r="B5" s="220" t="s">
        <v>85</v>
      </c>
      <c r="C5" s="222" t="s">
        <v>118</v>
      </c>
      <c r="D5" s="220" t="s">
        <v>84</v>
      </c>
      <c r="E5" s="220"/>
      <c r="F5" s="220"/>
      <c r="G5" s="220"/>
      <c r="H5" s="223" t="s">
        <v>83</v>
      </c>
    </row>
    <row r="6" spans="1:8" ht="38.25">
      <c r="A6" s="226"/>
      <c r="B6" s="221"/>
      <c r="C6" s="212"/>
      <c r="D6" s="14" t="s">
        <v>82</v>
      </c>
      <c r="E6" s="14" t="s">
        <v>81</v>
      </c>
      <c r="F6" s="14" t="s">
        <v>80</v>
      </c>
      <c r="G6" s="14" t="s">
        <v>79</v>
      </c>
      <c r="H6" s="224"/>
    </row>
    <row r="7" spans="1:8" ht="15.75">
      <c r="A7" s="78">
        <v>1</v>
      </c>
      <c r="B7" s="48" t="s">
        <v>169</v>
      </c>
      <c r="C7" s="41" t="s">
        <v>78</v>
      </c>
      <c r="D7" s="5"/>
      <c r="E7" s="5"/>
      <c r="F7" s="41" t="s">
        <v>77</v>
      </c>
      <c r="G7" s="41"/>
      <c r="H7" s="40"/>
    </row>
    <row r="8" spans="1:8" ht="15.75">
      <c r="A8" s="79">
        <v>2</v>
      </c>
      <c r="B8" s="48"/>
      <c r="C8" s="41"/>
      <c r="D8" s="5"/>
      <c r="E8" s="5"/>
      <c r="F8" s="41"/>
      <c r="G8" s="5"/>
      <c r="H8" s="40"/>
    </row>
    <row r="9" spans="1:8" ht="15.75">
      <c r="A9" s="78">
        <v>3</v>
      </c>
      <c r="B9" s="48"/>
      <c r="C9" s="41"/>
      <c r="D9" s="5"/>
      <c r="E9" s="5"/>
      <c r="F9" s="5"/>
      <c r="G9" s="41"/>
      <c r="H9" s="40"/>
    </row>
    <row r="10" spans="1:8" ht="15.75">
      <c r="A10" s="79"/>
      <c r="B10" s="48"/>
      <c r="C10" s="41"/>
      <c r="D10" s="5"/>
      <c r="E10" s="5"/>
      <c r="F10" s="5"/>
      <c r="G10" s="5"/>
      <c r="H10" s="40"/>
    </row>
    <row r="11" spans="1:8" ht="15.75">
      <c r="A11" s="78"/>
      <c r="B11" s="48"/>
      <c r="C11" s="41"/>
      <c r="D11" s="5"/>
      <c r="E11" s="5"/>
      <c r="F11" s="5"/>
      <c r="G11" s="5"/>
      <c r="H11" s="40"/>
    </row>
    <row r="12" spans="1:8" ht="16.5" thickBot="1">
      <c r="A12" s="80"/>
      <c r="B12" s="75"/>
      <c r="C12" s="81"/>
      <c r="D12" s="59"/>
      <c r="E12" s="59"/>
      <c r="F12" s="59"/>
      <c r="G12" s="59"/>
      <c r="H12" s="82"/>
    </row>
    <row r="13" spans="1:8" ht="15.75">
      <c r="A13" s="7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L9"/>
  <sheetViews>
    <sheetView zoomScaleNormal="100" workbookViewId="0">
      <selection activeCell="B21" sqref="B21"/>
    </sheetView>
  </sheetViews>
  <sheetFormatPr defaultColWidth="9.140625" defaultRowHeight="12.75"/>
  <cols>
    <col min="1" max="1" width="10.5703125" style="3" bestFit="1" customWidth="1"/>
    <col min="2" max="2" width="70.140625" style="3" customWidth="1"/>
    <col min="3" max="5" width="10.7109375" style="3" customWidth="1"/>
    <col min="6" max="16384" width="9.140625" style="3"/>
  </cols>
  <sheetData>
    <row r="1" spans="1:12">
      <c r="A1" s="127" t="s">
        <v>53</v>
      </c>
      <c r="B1" s="127" t="str">
        <f>'20. LI3'!B1</f>
        <v>სს "ტერა ბანკი"</v>
      </c>
    </row>
    <row r="2" spans="1:12">
      <c r="A2" s="127" t="s">
        <v>54</v>
      </c>
      <c r="B2" s="166">
        <f>'20. LI3'!B2</f>
        <v>43830</v>
      </c>
    </row>
    <row r="3" spans="1:12">
      <c r="A3" s="71"/>
      <c r="B3" s="127"/>
    </row>
    <row r="4" spans="1:12" ht="13.5" thickBot="1">
      <c r="A4" s="128" t="s">
        <v>142</v>
      </c>
      <c r="B4" s="49" t="s">
        <v>127</v>
      </c>
      <c r="C4" s="28"/>
      <c r="D4" s="8"/>
      <c r="E4" s="8"/>
      <c r="F4" s="8"/>
      <c r="G4" s="8"/>
      <c r="H4" s="8"/>
      <c r="I4" s="8"/>
      <c r="J4" s="8"/>
      <c r="K4" s="8"/>
      <c r="L4" s="8"/>
    </row>
    <row r="5" spans="1:12">
      <c r="A5" s="126"/>
      <c r="B5" s="61"/>
      <c r="C5" s="64">
        <v>2019</v>
      </c>
      <c r="D5" s="64">
        <v>2018</v>
      </c>
      <c r="E5" s="65">
        <v>2017</v>
      </c>
      <c r="F5" s="8"/>
    </row>
    <row r="6" spans="1:12">
      <c r="A6" s="22">
        <v>1</v>
      </c>
      <c r="B6" s="5" t="s">
        <v>9</v>
      </c>
      <c r="C6" s="182">
        <v>42288.857600000003</v>
      </c>
      <c r="D6" s="182">
        <v>224100</v>
      </c>
      <c r="E6" s="194">
        <v>0</v>
      </c>
      <c r="F6" s="8"/>
    </row>
    <row r="7" spans="1:12">
      <c r="A7" s="22">
        <v>2</v>
      </c>
      <c r="B7" s="27" t="s">
        <v>109</v>
      </c>
      <c r="C7" s="182">
        <v>27957.564299999998</v>
      </c>
      <c r="D7" s="182">
        <v>224000</v>
      </c>
      <c r="E7" s="194">
        <v>0</v>
      </c>
      <c r="F7" s="8"/>
    </row>
    <row r="8" spans="1:12">
      <c r="A8" s="22">
        <v>3</v>
      </c>
      <c r="B8" s="5" t="s">
        <v>123</v>
      </c>
      <c r="C8" s="182">
        <v>1</v>
      </c>
      <c r="D8" s="182">
        <v>1</v>
      </c>
      <c r="E8" s="194">
        <v>0</v>
      </c>
    </row>
    <row r="9" spans="1:12" ht="13.5" thickBot="1">
      <c r="A9" s="62">
        <v>4</v>
      </c>
      <c r="B9" s="59" t="s">
        <v>103</v>
      </c>
      <c r="C9" s="195">
        <v>35394.397599999997</v>
      </c>
      <c r="D9" s="195">
        <v>224100</v>
      </c>
      <c r="E9" s="196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11"/>
  <sheetViews>
    <sheetView zoomScaleNormal="100" workbookViewId="0">
      <selection activeCell="B17" sqref="B17"/>
    </sheetView>
  </sheetViews>
  <sheetFormatPr defaultColWidth="9.140625" defaultRowHeight="12.75"/>
  <cols>
    <col min="1" max="1" width="10.5703125" style="3" bestFit="1" customWidth="1"/>
    <col min="2" max="2" width="52.5703125" style="3" customWidth="1"/>
    <col min="3" max="5" width="11.5703125" style="3" customWidth="1"/>
    <col min="6" max="6" width="24.140625" style="3" customWidth="1"/>
    <col min="7" max="7" width="27.5703125" style="3" customWidth="1"/>
    <col min="8" max="16384" width="9.140625" style="3"/>
  </cols>
  <sheetData>
    <row r="1" spans="1:8">
      <c r="A1" s="3" t="s">
        <v>53</v>
      </c>
      <c r="B1" s="3" t="str">
        <f>'20. LI3'!B1</f>
        <v>სს "ტერა ბანკი"</v>
      </c>
    </row>
    <row r="2" spans="1:8">
      <c r="A2" s="8" t="s">
        <v>54</v>
      </c>
      <c r="B2" s="165">
        <f>'20. LI3'!B2</f>
        <v>43830</v>
      </c>
      <c r="C2" s="8"/>
      <c r="D2" s="8"/>
      <c r="E2" s="8"/>
      <c r="F2" s="8"/>
      <c r="G2" s="8"/>
      <c r="H2" s="8"/>
    </row>
    <row r="3" spans="1:8">
      <c r="A3" s="8"/>
      <c r="B3" s="8"/>
      <c r="C3" s="8"/>
      <c r="D3" s="8"/>
      <c r="E3" s="8"/>
      <c r="F3" s="8"/>
      <c r="G3" s="8"/>
      <c r="H3" s="8"/>
    </row>
    <row r="4" spans="1:8" ht="13.5" thickBot="1">
      <c r="A4" s="128" t="s">
        <v>143</v>
      </c>
      <c r="B4" s="50" t="s">
        <v>110</v>
      </c>
      <c r="F4" s="8"/>
      <c r="G4" s="8"/>
      <c r="H4" s="8"/>
    </row>
    <row r="5" spans="1:8">
      <c r="A5" s="83"/>
      <c r="B5" s="61"/>
      <c r="C5" s="61" t="s">
        <v>0</v>
      </c>
      <c r="D5" s="61" t="s">
        <v>1</v>
      </c>
      <c r="E5" s="61" t="s">
        <v>2</v>
      </c>
      <c r="F5" s="61" t="s">
        <v>3</v>
      </c>
      <c r="G5" s="26" t="s">
        <v>4</v>
      </c>
      <c r="H5" s="8"/>
    </row>
    <row r="6" spans="1:8" s="11" customFormat="1" ht="76.5">
      <c r="A6" s="108"/>
      <c r="B6" s="23"/>
      <c r="C6" s="98">
        <v>2019</v>
      </c>
      <c r="D6" s="98">
        <v>2018</v>
      </c>
      <c r="E6" s="98">
        <v>2017</v>
      </c>
      <c r="F6" s="70" t="s">
        <v>119</v>
      </c>
      <c r="G6" s="110" t="s">
        <v>120</v>
      </c>
      <c r="H6" s="109"/>
    </row>
    <row r="7" spans="1:8">
      <c r="A7" s="84">
        <v>1</v>
      </c>
      <c r="B7" s="5" t="s">
        <v>55</v>
      </c>
      <c r="C7" s="182">
        <v>42840449.379999995</v>
      </c>
      <c r="D7" s="182">
        <v>40748609.699999996</v>
      </c>
      <c r="E7" s="182">
        <v>31573950.799999997</v>
      </c>
      <c r="F7" s="227"/>
      <c r="G7" s="228"/>
      <c r="H7" s="8"/>
    </row>
    <row r="8" spans="1:8">
      <c r="A8" s="84">
        <v>2</v>
      </c>
      <c r="B8" s="51" t="s">
        <v>11</v>
      </c>
      <c r="C8" s="182">
        <v>11486819.780000001</v>
      </c>
      <c r="D8" s="182">
        <v>14157918.089999998</v>
      </c>
      <c r="E8" s="182">
        <v>12860233.639999999</v>
      </c>
      <c r="F8" s="229"/>
      <c r="G8" s="230"/>
    </row>
    <row r="9" spans="1:8">
      <c r="A9" s="84">
        <v>3</v>
      </c>
      <c r="B9" s="52" t="s">
        <v>124</v>
      </c>
      <c r="C9" s="182">
        <v>-1022328.93</v>
      </c>
      <c r="D9" s="182">
        <v>-473664.03</v>
      </c>
      <c r="E9" s="182">
        <v>-2039932.08</v>
      </c>
      <c r="F9" s="231"/>
      <c r="G9" s="232"/>
    </row>
    <row r="10" spans="1:8" ht="13.5" thickBot="1">
      <c r="A10" s="85">
        <v>4</v>
      </c>
      <c r="B10" s="86" t="s">
        <v>56</v>
      </c>
      <c r="C10" s="197">
        <v>53304940.229999997</v>
      </c>
      <c r="D10" s="197">
        <v>54432863.75999999</v>
      </c>
      <c r="E10" s="197">
        <v>42394252.359999999</v>
      </c>
      <c r="F10" s="141">
        <v>50044018.783333324</v>
      </c>
      <c r="G10" s="142">
        <v>93832535.21874997</v>
      </c>
    </row>
    <row r="11" spans="1:8">
      <c r="A11" s="24"/>
      <c r="B11" s="8"/>
      <c r="C11" s="191"/>
      <c r="D11" s="191"/>
      <c r="E11" s="8"/>
      <c r="F11" s="156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8"/>
  <sheetViews>
    <sheetView topLeftCell="A4" zoomScaleNormal="100" workbookViewId="0">
      <selection activeCell="D24" sqref="D24"/>
    </sheetView>
  </sheetViews>
  <sheetFormatPr defaultColWidth="9.140625" defaultRowHeight="12.75"/>
  <cols>
    <col min="1" max="1" width="10.5703125" style="29" bestFit="1" customWidth="1"/>
    <col min="2" max="2" width="16.28515625" style="3" customWidth="1"/>
    <col min="3" max="3" width="42.85546875" style="3" customWidth="1"/>
    <col min="4" max="5" width="33.42578125" style="3" customWidth="1"/>
    <col min="6" max="6" width="38.85546875" style="3" customWidth="1"/>
    <col min="7" max="16384" width="9.140625" style="3"/>
  </cols>
  <sheetData>
    <row r="1" spans="1:9">
      <c r="A1" s="2" t="s">
        <v>53</v>
      </c>
      <c r="B1" s="3" t="str">
        <f>'20. LI3'!B1</f>
        <v>სს "ტერა ბანკი"</v>
      </c>
    </row>
    <row r="2" spans="1:9">
      <c r="A2" s="2" t="s">
        <v>54</v>
      </c>
      <c r="B2" s="165">
        <f>'20. LI3'!B2</f>
        <v>43830</v>
      </c>
    </row>
    <row r="3" spans="1:9">
      <c r="A3" s="2"/>
    </row>
    <row r="4" spans="1:9" ht="13.5" thickBot="1">
      <c r="A4" s="128" t="s">
        <v>144</v>
      </c>
      <c r="B4" s="30" t="s">
        <v>152</v>
      </c>
      <c r="D4" s="13"/>
      <c r="E4" s="13"/>
      <c r="F4" s="13"/>
    </row>
    <row r="5" spans="1:9" s="9" customFormat="1" ht="28.5">
      <c r="A5" s="87"/>
      <c r="B5" s="88"/>
      <c r="C5" s="88"/>
      <c r="D5" s="96" t="s">
        <v>135</v>
      </c>
      <c r="E5" s="96" t="s">
        <v>136</v>
      </c>
      <c r="F5" s="97" t="s">
        <v>104</v>
      </c>
    </row>
    <row r="6" spans="1:9" ht="14.25">
      <c r="A6" s="89">
        <v>1</v>
      </c>
      <c r="B6" s="233" t="s">
        <v>17</v>
      </c>
      <c r="C6" s="17" t="s">
        <v>14</v>
      </c>
      <c r="D6" s="199">
        <v>5</v>
      </c>
      <c r="E6" s="199">
        <v>3</v>
      </c>
      <c r="F6" s="198">
        <v>1</v>
      </c>
    </row>
    <row r="7" spans="1:9" ht="15" customHeight="1">
      <c r="A7" s="89">
        <v>2</v>
      </c>
      <c r="B7" s="233"/>
      <c r="C7" s="17" t="s">
        <v>108</v>
      </c>
      <c r="D7" s="174">
        <f>D8+D10+D12</f>
        <v>1018257.3300000003</v>
      </c>
      <c r="E7" s="174">
        <f>E8+E10+E12</f>
        <v>66619.900000000009</v>
      </c>
      <c r="F7" s="175">
        <f>F8+F10+F12</f>
        <v>486377.87</v>
      </c>
    </row>
    <row r="8" spans="1:9" ht="15" customHeight="1">
      <c r="A8" s="89">
        <v>3</v>
      </c>
      <c r="B8" s="233"/>
      <c r="C8" s="31" t="s">
        <v>105</v>
      </c>
      <c r="D8" s="176">
        <v>991683.66000000027</v>
      </c>
      <c r="E8" s="176">
        <v>66619.900000000009</v>
      </c>
      <c r="F8" s="173">
        <v>484471.62</v>
      </c>
      <c r="G8" s="8"/>
      <c r="H8" s="8"/>
    </row>
    <row r="9" spans="1:9" ht="15" customHeight="1">
      <c r="A9" s="90">
        <v>4</v>
      </c>
      <c r="B9" s="233"/>
      <c r="C9" s="32" t="s">
        <v>15</v>
      </c>
      <c r="D9" s="176">
        <v>0</v>
      </c>
      <c r="E9" s="176">
        <v>0</v>
      </c>
      <c r="F9" s="173">
        <v>0</v>
      </c>
      <c r="G9" s="8"/>
      <c r="H9" s="8"/>
    </row>
    <row r="10" spans="1:9" ht="30" customHeight="1">
      <c r="A10" s="90">
        <v>5</v>
      </c>
      <c r="B10" s="233"/>
      <c r="C10" s="31" t="s">
        <v>16</v>
      </c>
      <c r="D10" s="176">
        <v>0</v>
      </c>
      <c r="E10" s="176">
        <v>0</v>
      </c>
      <c r="F10" s="173">
        <v>0</v>
      </c>
    </row>
    <row r="11" spans="1:9" ht="15" customHeight="1">
      <c r="A11" s="90">
        <v>6</v>
      </c>
      <c r="B11" s="233"/>
      <c r="C11" s="32" t="s">
        <v>15</v>
      </c>
      <c r="D11" s="176">
        <v>0</v>
      </c>
      <c r="E11" s="176">
        <v>0</v>
      </c>
      <c r="F11" s="173">
        <v>0</v>
      </c>
    </row>
    <row r="12" spans="1:9" ht="15" customHeight="1">
      <c r="A12" s="90">
        <v>7</v>
      </c>
      <c r="B12" s="233"/>
      <c r="C12" s="31" t="s">
        <v>126</v>
      </c>
      <c r="D12" s="176">
        <v>26573.67</v>
      </c>
      <c r="E12" s="176">
        <v>0</v>
      </c>
      <c r="F12" s="173">
        <v>1906.25</v>
      </c>
    </row>
    <row r="13" spans="1:9" ht="15" customHeight="1">
      <c r="A13" s="90">
        <v>8</v>
      </c>
      <c r="B13" s="233"/>
      <c r="C13" s="32" t="s">
        <v>15</v>
      </c>
      <c r="D13" s="176">
        <v>0</v>
      </c>
      <c r="E13" s="176">
        <v>0</v>
      </c>
      <c r="F13" s="173">
        <v>0</v>
      </c>
    </row>
    <row r="14" spans="1:9" ht="15" customHeight="1">
      <c r="A14" s="90">
        <v>9</v>
      </c>
      <c r="B14" s="233" t="s">
        <v>137</v>
      </c>
      <c r="C14" s="17" t="s">
        <v>14</v>
      </c>
      <c r="D14" s="199">
        <v>5</v>
      </c>
      <c r="E14" s="199">
        <v>0</v>
      </c>
      <c r="F14" s="198">
        <v>1</v>
      </c>
      <c r="I14" s="18"/>
    </row>
    <row r="15" spans="1:9" ht="15" customHeight="1">
      <c r="A15" s="90">
        <v>10</v>
      </c>
      <c r="B15" s="233"/>
      <c r="C15" s="17" t="s">
        <v>138</v>
      </c>
      <c r="D15" s="177">
        <f>D16+D18+D20</f>
        <v>888684.24</v>
      </c>
      <c r="E15" s="177">
        <f>E16+E18+E20</f>
        <v>0</v>
      </c>
      <c r="F15" s="178">
        <f>F16+F18+F20</f>
        <v>68657.95</v>
      </c>
    </row>
    <row r="16" spans="1:9" ht="15" customHeight="1">
      <c r="A16" s="90">
        <v>11</v>
      </c>
      <c r="B16" s="233"/>
      <c r="C16" s="168" t="s">
        <v>171</v>
      </c>
      <c r="D16" s="200">
        <v>870334</v>
      </c>
      <c r="E16" s="199">
        <v>0</v>
      </c>
      <c r="F16" s="201">
        <v>49683.75</v>
      </c>
    </row>
    <row r="17" spans="1:6" ht="15" customHeight="1">
      <c r="A17" s="90">
        <v>12</v>
      </c>
      <c r="B17" s="233"/>
      <c r="C17" s="32" t="s">
        <v>15</v>
      </c>
      <c r="D17" s="199">
        <v>0</v>
      </c>
      <c r="E17" s="199">
        <v>0</v>
      </c>
      <c r="F17" s="202">
        <v>0</v>
      </c>
    </row>
    <row r="18" spans="1:6" ht="30" customHeight="1">
      <c r="A18" s="90">
        <v>13</v>
      </c>
      <c r="B18" s="233"/>
      <c r="C18" s="31" t="s">
        <v>16</v>
      </c>
      <c r="D18" s="199">
        <v>0</v>
      </c>
      <c r="E18" s="199">
        <v>0</v>
      </c>
      <c r="F18" s="202">
        <v>0</v>
      </c>
    </row>
    <row r="19" spans="1:6" ht="15" customHeight="1">
      <c r="A19" s="90">
        <v>14</v>
      </c>
      <c r="B19" s="233"/>
      <c r="C19" s="32" t="s">
        <v>15</v>
      </c>
      <c r="D19" s="199">
        <v>0</v>
      </c>
      <c r="E19" s="199">
        <v>0</v>
      </c>
      <c r="F19" s="202">
        <v>0</v>
      </c>
    </row>
    <row r="20" spans="1:6" ht="15" customHeight="1">
      <c r="A20" s="90">
        <v>15</v>
      </c>
      <c r="B20" s="233"/>
      <c r="C20" s="31" t="s">
        <v>126</v>
      </c>
      <c r="D20" s="199">
        <v>18350.240000000002</v>
      </c>
      <c r="E20" s="199">
        <v>0</v>
      </c>
      <c r="F20" s="202">
        <v>18974.2</v>
      </c>
    </row>
    <row r="21" spans="1:6" ht="15" customHeight="1">
      <c r="A21" s="90">
        <v>16</v>
      </c>
      <c r="B21" s="233"/>
      <c r="C21" s="32" t="s">
        <v>15</v>
      </c>
      <c r="D21" s="199">
        <v>0</v>
      </c>
      <c r="E21" s="199">
        <v>0</v>
      </c>
      <c r="F21" s="202">
        <v>0</v>
      </c>
    </row>
    <row r="22" spans="1:6" ht="15" customHeight="1" thickBot="1">
      <c r="A22" s="91">
        <v>17</v>
      </c>
      <c r="B22" s="234" t="s">
        <v>107</v>
      </c>
      <c r="C22" s="234"/>
      <c r="D22" s="179">
        <f>D7+D15</f>
        <v>1906941.5700000003</v>
      </c>
      <c r="E22" s="179">
        <f>E7+E15</f>
        <v>66619.900000000009</v>
      </c>
      <c r="F22" s="180">
        <f>F7+F15</f>
        <v>555035.81999999995</v>
      </c>
    </row>
    <row r="25" spans="1:6">
      <c r="B25" s="192"/>
      <c r="C25" s="192"/>
      <c r="D25" s="193"/>
      <c r="E25" s="193"/>
      <c r="F25" s="193"/>
    </row>
    <row r="26" spans="1:6">
      <c r="D26" s="156"/>
    </row>
    <row r="28" spans="1:6">
      <c r="D28" s="156"/>
    </row>
  </sheetData>
  <mergeCells count="3">
    <mergeCell ref="B6:B13"/>
    <mergeCell ref="B14:B21"/>
    <mergeCell ref="B22:C22"/>
  </mergeCells>
  <pageMargins left="0.7" right="0.7" top="0.75" bottom="0.75" header="0.3" footer="0.3"/>
  <pageSetup paperSize="9" orientation="landscape" r:id="rId1"/>
  <ignoredErrors>
    <ignoredError sqref="D7:F7 D15:F15 D22:F2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0"/>
  <sheetViews>
    <sheetView zoomScaleNormal="100" workbookViewId="0">
      <selection activeCell="C12" sqref="C12"/>
    </sheetView>
  </sheetViews>
  <sheetFormatPr defaultColWidth="9.140625" defaultRowHeight="12.75"/>
  <cols>
    <col min="1" max="1" width="19.42578125" style="3" customWidth="1"/>
    <col min="2" max="2" width="45.85546875" style="3" customWidth="1"/>
    <col min="3" max="4" width="29.42578125" style="3" customWidth="1"/>
    <col min="5" max="5" width="28.42578125" style="3" customWidth="1"/>
    <col min="6" max="6" width="14" style="3" bestFit="1" customWidth="1"/>
    <col min="7" max="7" width="14.7109375" style="3" customWidth="1"/>
    <col min="8" max="8" width="26.42578125" style="3" customWidth="1"/>
    <col min="9" max="9" width="16.140625" style="3" bestFit="1" customWidth="1"/>
    <col min="10" max="10" width="14" style="3" bestFit="1" customWidth="1"/>
    <col min="11" max="11" width="14.7109375" style="3" customWidth="1"/>
    <col min="12" max="12" width="26.85546875" style="3" customWidth="1"/>
    <col min="13" max="16384" width="9.140625" style="3"/>
  </cols>
  <sheetData>
    <row r="1" spans="1:12">
      <c r="A1" s="3" t="s">
        <v>53</v>
      </c>
      <c r="B1" s="3" t="str">
        <f>'20. LI3'!B1</f>
        <v>სს "ტერა ბანკი"</v>
      </c>
    </row>
    <row r="2" spans="1:12">
      <c r="A2" s="3" t="s">
        <v>54</v>
      </c>
      <c r="B2" s="167">
        <f>'20. LI3'!B2</f>
        <v>43830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3.5" thickBot="1">
      <c r="A4" s="128" t="s">
        <v>145</v>
      </c>
      <c r="B4" s="33" t="s">
        <v>111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28.5">
      <c r="A5" s="25"/>
      <c r="B5" s="61"/>
      <c r="C5" s="112" t="s">
        <v>135</v>
      </c>
      <c r="D5" s="112" t="s">
        <v>136</v>
      </c>
      <c r="E5" s="113" t="s">
        <v>114</v>
      </c>
      <c r="F5" s="34"/>
      <c r="G5" s="34"/>
      <c r="H5" s="34"/>
      <c r="I5" s="34"/>
      <c r="J5" s="34"/>
      <c r="K5" s="34"/>
      <c r="L5" s="34"/>
    </row>
    <row r="6" spans="1:12">
      <c r="A6" s="235" t="s">
        <v>18</v>
      </c>
      <c r="B6" s="115" t="s">
        <v>14</v>
      </c>
      <c r="C6" s="135">
        <v>0</v>
      </c>
      <c r="D6" s="135">
        <v>0</v>
      </c>
      <c r="E6" s="138">
        <v>0</v>
      </c>
      <c r="F6" s="34"/>
      <c r="G6" s="34"/>
      <c r="H6" s="34"/>
      <c r="I6" s="34"/>
      <c r="J6" s="34"/>
      <c r="K6" s="34"/>
      <c r="L6" s="34"/>
    </row>
    <row r="7" spans="1:12" ht="14.25">
      <c r="A7" s="235"/>
      <c r="B7" s="114" t="s">
        <v>106</v>
      </c>
      <c r="C7" s="135">
        <v>0</v>
      </c>
      <c r="D7" s="135">
        <v>0</v>
      </c>
      <c r="E7" s="138">
        <v>0</v>
      </c>
      <c r="F7" s="34"/>
      <c r="G7" s="34"/>
      <c r="H7" s="34"/>
      <c r="I7" s="34"/>
      <c r="J7" s="34"/>
      <c r="K7" s="34"/>
      <c r="L7" s="34"/>
    </row>
    <row r="8" spans="1:12" ht="14.25">
      <c r="A8" s="235" t="s">
        <v>68</v>
      </c>
      <c r="B8" s="114" t="s">
        <v>14</v>
      </c>
      <c r="C8" s="135">
        <v>0</v>
      </c>
      <c r="D8" s="135">
        <v>0</v>
      </c>
      <c r="E8" s="138">
        <v>0</v>
      </c>
      <c r="F8" s="34"/>
      <c r="G8" s="34"/>
      <c r="H8" s="34"/>
      <c r="I8" s="34"/>
      <c r="J8" s="34"/>
      <c r="K8" s="34"/>
      <c r="L8" s="34"/>
    </row>
    <row r="9" spans="1:12" ht="14.25">
      <c r="A9" s="235"/>
      <c r="B9" s="114" t="s">
        <v>12</v>
      </c>
      <c r="C9" s="145">
        <f>C10+C11+C12+C13</f>
        <v>0</v>
      </c>
      <c r="D9" s="145">
        <f>D10+D11+D12+D13</f>
        <v>0</v>
      </c>
      <c r="E9" s="189">
        <f>E10+E11+E12+E13</f>
        <v>0</v>
      </c>
      <c r="F9" s="34"/>
      <c r="G9" s="34"/>
      <c r="H9" s="34"/>
      <c r="I9" s="34"/>
      <c r="J9" s="34"/>
      <c r="K9" s="34"/>
      <c r="L9" s="34"/>
    </row>
    <row r="10" spans="1:12" ht="14.25">
      <c r="A10" s="235"/>
      <c r="B10" s="116" t="s">
        <v>19</v>
      </c>
      <c r="C10" s="135">
        <v>0</v>
      </c>
      <c r="D10" s="135">
        <v>0</v>
      </c>
      <c r="E10" s="138">
        <v>0</v>
      </c>
      <c r="F10" s="34"/>
      <c r="G10" s="34"/>
      <c r="H10" s="34"/>
      <c r="I10" s="34"/>
      <c r="J10" s="34"/>
      <c r="K10" s="34"/>
      <c r="L10" s="34"/>
    </row>
    <row r="11" spans="1:12" ht="14.25">
      <c r="A11" s="235"/>
      <c r="B11" s="116" t="s">
        <v>130</v>
      </c>
      <c r="C11" s="135">
        <v>0</v>
      </c>
      <c r="D11" s="135">
        <v>0</v>
      </c>
      <c r="E11" s="138">
        <v>0</v>
      </c>
      <c r="F11" s="34"/>
      <c r="G11" s="34"/>
      <c r="H11" s="34"/>
      <c r="I11" s="34"/>
      <c r="J11" s="34"/>
      <c r="K11" s="34"/>
      <c r="L11" s="34"/>
    </row>
    <row r="12" spans="1:12" ht="28.5">
      <c r="A12" s="235"/>
      <c r="B12" s="116" t="s">
        <v>131</v>
      </c>
      <c r="C12" s="135">
        <v>0</v>
      </c>
      <c r="D12" s="135">
        <v>0</v>
      </c>
      <c r="E12" s="138">
        <v>0</v>
      </c>
      <c r="F12" s="34"/>
      <c r="G12" s="34"/>
      <c r="H12" s="34"/>
      <c r="I12" s="34"/>
      <c r="J12" s="34"/>
      <c r="K12" s="34"/>
      <c r="L12" s="34"/>
    </row>
    <row r="13" spans="1:12" ht="14.25">
      <c r="A13" s="235"/>
      <c r="B13" s="116" t="s">
        <v>132</v>
      </c>
      <c r="C13" s="135">
        <v>0</v>
      </c>
      <c r="D13" s="135">
        <v>0</v>
      </c>
      <c r="E13" s="138">
        <v>0</v>
      </c>
      <c r="F13" s="34"/>
      <c r="G13" s="34"/>
      <c r="H13" s="34"/>
      <c r="I13" s="34"/>
      <c r="J13" s="34"/>
      <c r="K13" s="34"/>
      <c r="L13" s="34"/>
    </row>
    <row r="14" spans="1:12" ht="14.25">
      <c r="A14" s="235" t="s">
        <v>134</v>
      </c>
      <c r="B14" s="114" t="s">
        <v>14</v>
      </c>
      <c r="C14" s="135">
        <v>0</v>
      </c>
      <c r="D14" s="135">
        <v>0</v>
      </c>
      <c r="E14" s="138">
        <v>0</v>
      </c>
      <c r="F14" s="34"/>
      <c r="G14" s="34"/>
      <c r="H14" s="34"/>
      <c r="I14" s="34"/>
      <c r="J14" s="34"/>
      <c r="K14" s="34"/>
      <c r="L14" s="34"/>
    </row>
    <row r="15" spans="1:12" ht="14.25">
      <c r="A15" s="235"/>
      <c r="B15" s="114" t="s">
        <v>12</v>
      </c>
      <c r="C15" s="145">
        <f>C16+C17+C18+C19</f>
        <v>0</v>
      </c>
      <c r="D15" s="145">
        <f>D16+D17+D18+D19</f>
        <v>0</v>
      </c>
      <c r="E15" s="189">
        <f>E16+E17+E18+E19</f>
        <v>0</v>
      </c>
      <c r="F15" s="34"/>
      <c r="G15" s="34"/>
      <c r="H15" s="34"/>
      <c r="I15" s="34"/>
      <c r="J15" s="34"/>
      <c r="K15" s="34"/>
      <c r="L15" s="34"/>
    </row>
    <row r="16" spans="1:12" ht="14.25">
      <c r="A16" s="235"/>
      <c r="B16" s="116" t="s">
        <v>19</v>
      </c>
      <c r="C16" s="135">
        <v>0</v>
      </c>
      <c r="D16" s="135">
        <v>0</v>
      </c>
      <c r="E16" s="138">
        <v>0</v>
      </c>
      <c r="F16" s="34"/>
      <c r="G16" s="34"/>
      <c r="H16" s="34"/>
      <c r="I16" s="34"/>
      <c r="J16" s="34"/>
      <c r="K16" s="34"/>
      <c r="L16" s="34"/>
    </row>
    <row r="17" spans="1:12" ht="14.25">
      <c r="A17" s="236"/>
      <c r="B17" s="120" t="s">
        <v>130</v>
      </c>
      <c r="C17" s="146">
        <v>0</v>
      </c>
      <c r="D17" s="146">
        <v>0</v>
      </c>
      <c r="E17" s="147">
        <v>0</v>
      </c>
      <c r="F17" s="34"/>
      <c r="G17" s="34"/>
      <c r="H17" s="34"/>
      <c r="I17" s="34"/>
      <c r="J17" s="34"/>
      <c r="K17" s="34"/>
      <c r="L17" s="34"/>
    </row>
    <row r="18" spans="1:12" ht="28.5">
      <c r="A18" s="236"/>
      <c r="B18" s="120" t="s">
        <v>131</v>
      </c>
      <c r="C18" s="146">
        <v>0</v>
      </c>
      <c r="D18" s="146">
        <v>0</v>
      </c>
      <c r="E18" s="147">
        <v>0</v>
      </c>
      <c r="F18" s="34"/>
      <c r="G18" s="34"/>
      <c r="H18" s="34"/>
      <c r="I18" s="34"/>
      <c r="J18" s="34"/>
      <c r="K18" s="34"/>
      <c r="L18" s="34"/>
    </row>
    <row r="19" spans="1:12" ht="15" thickBot="1">
      <c r="A19" s="237"/>
      <c r="B19" s="117" t="s">
        <v>132</v>
      </c>
      <c r="C19" s="139">
        <v>0</v>
      </c>
      <c r="D19" s="139">
        <v>0</v>
      </c>
      <c r="E19" s="140">
        <v>0</v>
      </c>
      <c r="F19" s="34"/>
      <c r="G19" s="34"/>
      <c r="H19" s="34"/>
      <c r="I19" s="34"/>
      <c r="J19" s="34"/>
      <c r="K19" s="34"/>
      <c r="L19" s="34"/>
    </row>
    <row r="20" spans="1:12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 activeCell="C13" sqref="C13"/>
    </sheetView>
  </sheetViews>
  <sheetFormatPr defaultColWidth="9.140625" defaultRowHeight="12.75"/>
  <cols>
    <col min="1" max="1" width="10.5703125" style="3" bestFit="1" customWidth="1"/>
    <col min="2" max="2" width="54.7109375" style="3" customWidth="1"/>
    <col min="3" max="3" width="26.7109375" style="3" customWidth="1"/>
    <col min="4" max="4" width="32.85546875" style="3" customWidth="1"/>
    <col min="5" max="5" width="26.7109375" style="3" customWidth="1"/>
    <col min="6" max="6" width="25.5703125" style="3" customWidth="1"/>
    <col min="7" max="7" width="28.140625" style="3" customWidth="1"/>
    <col min="8" max="16384" width="9.140625" style="3"/>
  </cols>
  <sheetData>
    <row r="1" spans="1:7">
      <c r="A1" s="3" t="s">
        <v>53</v>
      </c>
      <c r="B1" s="3" t="str">
        <f>'20. LI3'!B1</f>
        <v>სს "ტერა ბანკი"</v>
      </c>
    </row>
    <row r="2" spans="1:7">
      <c r="A2" s="3" t="s">
        <v>54</v>
      </c>
      <c r="B2" s="165">
        <f>'20. LI3'!B2</f>
        <v>43830</v>
      </c>
    </row>
    <row r="3" spans="1:7">
      <c r="B3" s="15"/>
    </row>
    <row r="4" spans="1:7" ht="13.5" thickBot="1">
      <c r="A4" s="128" t="s">
        <v>146</v>
      </c>
      <c r="B4" s="95" t="s">
        <v>113</v>
      </c>
    </row>
    <row r="5" spans="1:7" s="15" customFormat="1" ht="14.25">
      <c r="A5" s="92"/>
      <c r="B5" s="63"/>
      <c r="C5" s="93" t="s">
        <v>0</v>
      </c>
      <c r="D5" s="39" t="s">
        <v>1</v>
      </c>
      <c r="E5" s="39" t="s">
        <v>2</v>
      </c>
      <c r="F5" s="39" t="s">
        <v>3</v>
      </c>
      <c r="G5" s="38" t="s">
        <v>4</v>
      </c>
    </row>
    <row r="6" spans="1:7" ht="85.5">
      <c r="A6" s="94"/>
      <c r="B6" s="35"/>
      <c r="C6" s="118" t="s">
        <v>148</v>
      </c>
      <c r="D6" s="181" t="s">
        <v>149</v>
      </c>
      <c r="E6" s="181" t="s">
        <v>151</v>
      </c>
      <c r="F6" s="181" t="s">
        <v>150</v>
      </c>
      <c r="G6" s="119" t="s">
        <v>22</v>
      </c>
    </row>
    <row r="7" spans="1:7" ht="14.25">
      <c r="A7" s="94">
        <v>1</v>
      </c>
      <c r="B7" s="121" t="s">
        <v>135</v>
      </c>
      <c r="C7" s="169">
        <f>SUM(C8:C11)</f>
        <v>430680</v>
      </c>
      <c r="D7" s="169">
        <f t="shared" ref="D7:G7" si="0">SUM(D8:D11)</f>
        <v>0</v>
      </c>
      <c r="E7" s="169">
        <f t="shared" si="0"/>
        <v>0</v>
      </c>
      <c r="F7" s="169">
        <f t="shared" si="0"/>
        <v>0</v>
      </c>
      <c r="G7" s="178">
        <f t="shared" si="0"/>
        <v>129960</v>
      </c>
    </row>
    <row r="8" spans="1:7" ht="14.25">
      <c r="A8" s="94">
        <v>2</v>
      </c>
      <c r="B8" s="36" t="s">
        <v>20</v>
      </c>
      <c r="C8" s="170">
        <v>430680</v>
      </c>
      <c r="D8" s="171">
        <v>0</v>
      </c>
      <c r="E8" s="171">
        <v>0</v>
      </c>
      <c r="F8" s="171">
        <v>0</v>
      </c>
      <c r="G8" s="172">
        <v>129960</v>
      </c>
    </row>
    <row r="9" spans="1:7" ht="14.25">
      <c r="A9" s="94">
        <v>3</v>
      </c>
      <c r="B9" s="36" t="s">
        <v>21</v>
      </c>
      <c r="C9" s="188">
        <v>0</v>
      </c>
      <c r="D9" s="171">
        <v>0</v>
      </c>
      <c r="E9" s="171">
        <v>0</v>
      </c>
      <c r="F9" s="171">
        <v>0</v>
      </c>
      <c r="G9" s="172">
        <v>0</v>
      </c>
    </row>
    <row r="10" spans="1:7" ht="14.25">
      <c r="A10" s="94">
        <v>4</v>
      </c>
      <c r="B10" s="37" t="s">
        <v>128</v>
      </c>
      <c r="C10" s="188">
        <v>0</v>
      </c>
      <c r="D10" s="171">
        <v>0</v>
      </c>
      <c r="E10" s="171">
        <v>0</v>
      </c>
      <c r="F10" s="171">
        <v>0</v>
      </c>
      <c r="G10" s="172">
        <v>0</v>
      </c>
    </row>
    <row r="11" spans="1:7" ht="14.25">
      <c r="A11" s="94">
        <v>5</v>
      </c>
      <c r="B11" s="36" t="s">
        <v>129</v>
      </c>
      <c r="C11" s="188">
        <v>0</v>
      </c>
      <c r="D11" s="171">
        <v>0</v>
      </c>
      <c r="E11" s="171">
        <v>0</v>
      </c>
      <c r="F11" s="171">
        <v>0</v>
      </c>
      <c r="G11" s="172">
        <v>0</v>
      </c>
    </row>
    <row r="12" spans="1:7" ht="14.25">
      <c r="A12" s="94">
        <v>6</v>
      </c>
      <c r="B12" s="17" t="s">
        <v>136</v>
      </c>
      <c r="C12" s="143">
        <f>SUM(C13:C16)</f>
        <v>0</v>
      </c>
      <c r="D12" s="143">
        <f>SUM(D13:D16)</f>
        <v>0</v>
      </c>
      <c r="E12" s="143">
        <f>SUM(E13:E16)</f>
        <v>0</v>
      </c>
      <c r="F12" s="143">
        <f>SUM(F13:F16)</f>
        <v>0</v>
      </c>
      <c r="G12" s="144">
        <f>SUM(G13:G16)</f>
        <v>0</v>
      </c>
    </row>
    <row r="13" spans="1:7" ht="14.25">
      <c r="A13" s="94">
        <v>7</v>
      </c>
      <c r="B13" s="36" t="s">
        <v>20</v>
      </c>
      <c r="C13" s="188">
        <v>0</v>
      </c>
      <c r="D13" s="171">
        <v>0</v>
      </c>
      <c r="E13" s="171">
        <v>0</v>
      </c>
      <c r="F13" s="171">
        <v>0</v>
      </c>
      <c r="G13" s="172">
        <v>0</v>
      </c>
    </row>
    <row r="14" spans="1:7" ht="14.25">
      <c r="A14" s="94">
        <v>8</v>
      </c>
      <c r="B14" s="36" t="s">
        <v>21</v>
      </c>
      <c r="C14" s="188">
        <v>0</v>
      </c>
      <c r="D14" s="171">
        <v>0</v>
      </c>
      <c r="E14" s="171">
        <v>0</v>
      </c>
      <c r="F14" s="171">
        <v>0</v>
      </c>
      <c r="G14" s="172">
        <v>0</v>
      </c>
    </row>
    <row r="15" spans="1:7" ht="14.25">
      <c r="A15" s="94">
        <v>9</v>
      </c>
      <c r="B15" s="37" t="s">
        <v>128</v>
      </c>
      <c r="C15" s="188">
        <v>0</v>
      </c>
      <c r="D15" s="171">
        <v>0</v>
      </c>
      <c r="E15" s="171">
        <v>0</v>
      </c>
      <c r="F15" s="171">
        <v>0</v>
      </c>
      <c r="G15" s="172">
        <v>0</v>
      </c>
    </row>
    <row r="16" spans="1:7" ht="14.25">
      <c r="A16" s="94">
        <v>10</v>
      </c>
      <c r="B16" s="36" t="s">
        <v>129</v>
      </c>
      <c r="C16" s="188">
        <v>0</v>
      </c>
      <c r="D16" s="171">
        <v>0</v>
      </c>
      <c r="E16" s="171">
        <v>0</v>
      </c>
      <c r="F16" s="171">
        <v>0</v>
      </c>
      <c r="G16" s="172">
        <v>0</v>
      </c>
    </row>
    <row r="17" spans="1:7" ht="14.25">
      <c r="A17" s="94">
        <v>11</v>
      </c>
      <c r="B17" s="17" t="s">
        <v>102</v>
      </c>
      <c r="C17" s="143">
        <f>SUM(C18:C21)</f>
        <v>0</v>
      </c>
      <c r="D17" s="143">
        <f>SUM(D18:D21)</f>
        <v>0</v>
      </c>
      <c r="E17" s="143">
        <f>SUM(E18:E21)</f>
        <v>0</v>
      </c>
      <c r="F17" s="143">
        <f>SUM(F18:F21)</f>
        <v>0</v>
      </c>
      <c r="G17" s="144">
        <f>SUM(G18:G21)</f>
        <v>0</v>
      </c>
    </row>
    <row r="18" spans="1:7" ht="14.25">
      <c r="A18" s="94">
        <v>12</v>
      </c>
      <c r="B18" s="36" t="s">
        <v>20</v>
      </c>
      <c r="C18" s="188">
        <v>0</v>
      </c>
      <c r="D18" s="171">
        <v>0</v>
      </c>
      <c r="E18" s="171">
        <v>0</v>
      </c>
      <c r="F18" s="171">
        <v>0</v>
      </c>
      <c r="G18" s="172">
        <v>0</v>
      </c>
    </row>
    <row r="19" spans="1:7" ht="14.25">
      <c r="A19" s="94">
        <v>13</v>
      </c>
      <c r="B19" s="36" t="s">
        <v>21</v>
      </c>
      <c r="C19" s="188">
        <v>0</v>
      </c>
      <c r="D19" s="171">
        <v>0</v>
      </c>
      <c r="E19" s="171">
        <v>0</v>
      </c>
      <c r="F19" s="171">
        <v>0</v>
      </c>
      <c r="G19" s="172">
        <v>0</v>
      </c>
    </row>
    <row r="20" spans="1:7" ht="14.25">
      <c r="A20" s="94">
        <v>14</v>
      </c>
      <c r="B20" s="37" t="s">
        <v>128</v>
      </c>
      <c r="C20" s="188">
        <v>0</v>
      </c>
      <c r="D20" s="171">
        <v>0</v>
      </c>
      <c r="E20" s="171">
        <v>0</v>
      </c>
      <c r="F20" s="171">
        <v>0</v>
      </c>
      <c r="G20" s="172">
        <v>0</v>
      </c>
    </row>
    <row r="21" spans="1:7" ht="14.25">
      <c r="A21" s="94">
        <v>15</v>
      </c>
      <c r="B21" s="36" t="s">
        <v>129</v>
      </c>
      <c r="C21" s="188">
        <v>0</v>
      </c>
      <c r="D21" s="171">
        <v>0</v>
      </c>
      <c r="E21" s="171">
        <v>0</v>
      </c>
      <c r="F21" s="171">
        <v>0</v>
      </c>
      <c r="G21" s="172">
        <v>0</v>
      </c>
    </row>
    <row r="22" spans="1:7" ht="15" thickBot="1">
      <c r="A22" s="190">
        <v>16</v>
      </c>
      <c r="B22" s="57" t="s">
        <v>7</v>
      </c>
      <c r="C22" s="148">
        <f>C12+C17</f>
        <v>0</v>
      </c>
      <c r="D22" s="148">
        <f>D12+D17</f>
        <v>0</v>
      </c>
      <c r="E22" s="148">
        <f>E12+E17</f>
        <v>0</v>
      </c>
      <c r="F22" s="148">
        <f>F12+F17</f>
        <v>0</v>
      </c>
      <c r="G22" s="149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20"/>
  <sheetViews>
    <sheetView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B31" sqref="B31"/>
    </sheetView>
  </sheetViews>
  <sheetFormatPr defaultColWidth="9.140625" defaultRowHeight="12.75"/>
  <cols>
    <col min="1" max="1" width="10.5703125" style="3" bestFit="1" customWidth="1"/>
    <col min="2" max="2" width="89.140625" style="3" bestFit="1" customWidth="1"/>
    <col min="3" max="3" width="15.140625" style="19" customWidth="1"/>
    <col min="4" max="5" width="13.7109375" style="19" customWidth="1"/>
    <col min="6" max="6" width="16.28515625" style="19" customWidth="1"/>
    <col min="7" max="8" width="13.7109375" style="19" customWidth="1"/>
    <col min="9" max="9" width="17.5703125" style="19" customWidth="1"/>
    <col min="10" max="10" width="14.5703125" style="19" customWidth="1"/>
    <col min="11" max="12" width="13.7109375" style="19" customWidth="1"/>
    <col min="13" max="13" width="15" style="19" customWidth="1"/>
    <col min="14" max="15" width="13.7109375" style="19" customWidth="1"/>
    <col min="16" max="17" width="15.7109375" style="19" customWidth="1"/>
    <col min="18" max="18" width="9.140625" style="19"/>
    <col min="19" max="16384" width="9.140625" style="3"/>
  </cols>
  <sheetData>
    <row r="1" spans="1:15">
      <c r="A1" s="3" t="s">
        <v>53</v>
      </c>
      <c r="B1" s="3" t="str">
        <f>'20. LI3'!B1</f>
        <v>სს "ტერა ბანკი"</v>
      </c>
    </row>
    <row r="2" spans="1:15">
      <c r="A2" s="3" t="s">
        <v>54</v>
      </c>
      <c r="B2" s="165">
        <f>'20. LI3'!B2</f>
        <v>43830</v>
      </c>
    </row>
    <row r="4" spans="1:15" ht="13.5" thickBot="1">
      <c r="A4" s="128" t="s">
        <v>147</v>
      </c>
      <c r="B4" s="54" t="s">
        <v>154</v>
      </c>
    </row>
    <row r="5" spans="1:15">
      <c r="A5" s="56"/>
      <c r="B5" s="58"/>
      <c r="C5" s="42" t="s">
        <v>0</v>
      </c>
      <c r="D5" s="42" t="s">
        <v>1</v>
      </c>
      <c r="E5" s="42" t="s">
        <v>2</v>
      </c>
      <c r="F5" s="42" t="s">
        <v>3</v>
      </c>
      <c r="G5" s="42" t="s">
        <v>4</v>
      </c>
      <c r="H5" s="42" t="s">
        <v>5</v>
      </c>
      <c r="I5" s="42" t="s">
        <v>89</v>
      </c>
      <c r="J5" s="42" t="s">
        <v>90</v>
      </c>
      <c r="K5" s="42" t="s">
        <v>91</v>
      </c>
      <c r="L5" s="42" t="s">
        <v>92</v>
      </c>
      <c r="M5" s="42" t="s">
        <v>93</v>
      </c>
      <c r="N5" s="42" t="s">
        <v>94</v>
      </c>
      <c r="O5" s="43" t="s">
        <v>97</v>
      </c>
    </row>
    <row r="6" spans="1:15">
      <c r="A6" s="22"/>
      <c r="B6" s="5"/>
      <c r="C6" s="238" t="s">
        <v>57</v>
      </c>
      <c r="D6" s="238"/>
      <c r="E6" s="238"/>
      <c r="F6" s="240" t="s">
        <v>58</v>
      </c>
      <c r="G6" s="240"/>
      <c r="H6" s="240"/>
      <c r="I6" s="240"/>
      <c r="J6" s="240"/>
      <c r="K6" s="240"/>
      <c r="L6" s="240"/>
      <c r="M6" s="240" t="s">
        <v>59</v>
      </c>
      <c r="N6" s="240"/>
      <c r="O6" s="239"/>
    </row>
    <row r="7" spans="1:15" ht="15" customHeight="1">
      <c r="A7" s="22"/>
      <c r="B7" s="5"/>
      <c r="C7" s="240" t="s">
        <v>60</v>
      </c>
      <c r="D7" s="240" t="s">
        <v>61</v>
      </c>
      <c r="E7" s="240" t="s">
        <v>95</v>
      </c>
      <c r="F7" s="240" t="s">
        <v>62</v>
      </c>
      <c r="G7" s="240"/>
      <c r="H7" s="240" t="s">
        <v>63</v>
      </c>
      <c r="I7" s="240" t="s">
        <v>64</v>
      </c>
      <c r="J7" s="240"/>
      <c r="K7" s="241" t="s">
        <v>8</v>
      </c>
      <c r="L7" s="241"/>
      <c r="M7" s="238" t="s">
        <v>96</v>
      </c>
      <c r="N7" s="238" t="s">
        <v>100</v>
      </c>
      <c r="O7" s="239" t="s">
        <v>101</v>
      </c>
    </row>
    <row r="8" spans="1:15" ht="38.25">
      <c r="A8" s="22"/>
      <c r="B8" s="5"/>
      <c r="C8" s="240"/>
      <c r="D8" s="240"/>
      <c r="E8" s="240"/>
      <c r="F8" s="154" t="s">
        <v>15</v>
      </c>
      <c r="G8" s="154" t="s">
        <v>65</v>
      </c>
      <c r="H8" s="240"/>
      <c r="I8" s="154" t="s">
        <v>98</v>
      </c>
      <c r="J8" s="154" t="s">
        <v>99</v>
      </c>
      <c r="K8" s="155" t="s">
        <v>66</v>
      </c>
      <c r="L8" s="155" t="s">
        <v>67</v>
      </c>
      <c r="M8" s="238"/>
      <c r="N8" s="238"/>
      <c r="O8" s="239"/>
    </row>
    <row r="9" spans="1:15">
      <c r="A9" s="60"/>
      <c r="B9" s="55" t="s">
        <v>13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8"/>
    </row>
    <row r="10" spans="1:15">
      <c r="A10" s="22">
        <v>1</v>
      </c>
      <c r="B10" s="53" t="s">
        <v>87</v>
      </c>
      <c r="C10" s="150">
        <f>SUM(C11:C17)</f>
        <v>0</v>
      </c>
      <c r="D10" s="150">
        <f>SUM(D11:D17)</f>
        <v>0</v>
      </c>
      <c r="E10" s="150">
        <f>SUM(E11:E17)</f>
        <v>0</v>
      </c>
      <c r="F10" s="151">
        <f t="shared" ref="F10:O10" si="0">SUM(F11:F17)</f>
        <v>0</v>
      </c>
      <c r="G10" s="151">
        <f t="shared" si="0"/>
        <v>0</v>
      </c>
      <c r="H10" s="150">
        <f t="shared" si="0"/>
        <v>0</v>
      </c>
      <c r="I10" s="150">
        <f t="shared" si="0"/>
        <v>0</v>
      </c>
      <c r="J10" s="150">
        <f t="shared" si="0"/>
        <v>0</v>
      </c>
      <c r="K10" s="150">
        <f t="shared" si="0"/>
        <v>0</v>
      </c>
      <c r="L10" s="150">
        <f t="shared" si="0"/>
        <v>0</v>
      </c>
      <c r="M10" s="151">
        <f>SUM(M11:M17)</f>
        <v>0</v>
      </c>
      <c r="N10" s="151">
        <f t="shared" si="0"/>
        <v>0</v>
      </c>
      <c r="O10" s="152">
        <f t="shared" si="0"/>
        <v>0</v>
      </c>
    </row>
    <row r="11" spans="1:15">
      <c r="A11" s="22">
        <v>1.1000000000000001</v>
      </c>
      <c r="B11" s="5"/>
      <c r="C11" s="134"/>
      <c r="D11" s="134"/>
      <c r="E11" s="150">
        <f>C11+D11</f>
        <v>0</v>
      </c>
      <c r="F11" s="134"/>
      <c r="G11" s="134"/>
      <c r="H11" s="134"/>
      <c r="I11" s="134"/>
      <c r="J11" s="134"/>
      <c r="K11" s="153"/>
      <c r="L11" s="153"/>
      <c r="M11" s="150">
        <f>C11+F11-H11-I11</f>
        <v>0</v>
      </c>
      <c r="N11" s="150">
        <f>D11+G11+H11-J11+K11-L11</f>
        <v>0</v>
      </c>
      <c r="O11" s="152">
        <f t="shared" ref="O11:O17" si="1">M11+N11</f>
        <v>0</v>
      </c>
    </row>
    <row r="12" spans="1:15">
      <c r="A12" s="22">
        <v>1.2</v>
      </c>
      <c r="B12" s="5"/>
      <c r="C12" s="134"/>
      <c r="D12" s="134"/>
      <c r="E12" s="150">
        <f t="shared" ref="E12:E17" si="2">C12+D12</f>
        <v>0</v>
      </c>
      <c r="F12" s="134"/>
      <c r="G12" s="134"/>
      <c r="H12" s="134"/>
      <c r="I12" s="134"/>
      <c r="J12" s="134"/>
      <c r="K12" s="153"/>
      <c r="L12" s="153"/>
      <c r="M12" s="150">
        <f t="shared" ref="M12:M15" si="3">C12+F12-H12-I12</f>
        <v>0</v>
      </c>
      <c r="N12" s="150">
        <f t="shared" ref="N12:N17" si="4">D12+G12+H12-J12+K12-L12</f>
        <v>0</v>
      </c>
      <c r="O12" s="152">
        <f t="shared" si="1"/>
        <v>0</v>
      </c>
    </row>
    <row r="13" spans="1:15">
      <c r="A13" s="22">
        <v>1.3</v>
      </c>
      <c r="B13" s="5"/>
      <c r="C13" s="134"/>
      <c r="D13" s="134"/>
      <c r="E13" s="150">
        <f t="shared" si="2"/>
        <v>0</v>
      </c>
      <c r="F13" s="134"/>
      <c r="G13" s="134"/>
      <c r="H13" s="134"/>
      <c r="I13" s="134"/>
      <c r="J13" s="134"/>
      <c r="K13" s="153"/>
      <c r="L13" s="153"/>
      <c r="M13" s="150">
        <f t="shared" si="3"/>
        <v>0</v>
      </c>
      <c r="N13" s="150">
        <f t="shared" si="4"/>
        <v>0</v>
      </c>
      <c r="O13" s="152">
        <f t="shared" si="1"/>
        <v>0</v>
      </c>
    </row>
    <row r="14" spans="1:15">
      <c r="A14" s="22">
        <v>1.4</v>
      </c>
      <c r="B14" s="5"/>
      <c r="C14" s="134"/>
      <c r="D14" s="134"/>
      <c r="E14" s="150">
        <f t="shared" si="2"/>
        <v>0</v>
      </c>
      <c r="F14" s="134"/>
      <c r="G14" s="134"/>
      <c r="H14" s="134"/>
      <c r="I14" s="134"/>
      <c r="J14" s="134"/>
      <c r="K14" s="153"/>
      <c r="L14" s="153"/>
      <c r="M14" s="150">
        <f t="shared" si="3"/>
        <v>0</v>
      </c>
      <c r="N14" s="150">
        <f t="shared" si="4"/>
        <v>0</v>
      </c>
      <c r="O14" s="152">
        <f t="shared" si="1"/>
        <v>0</v>
      </c>
    </row>
    <row r="15" spans="1:15">
      <c r="A15" s="22">
        <v>1.5</v>
      </c>
      <c r="B15" s="5"/>
      <c r="C15" s="134"/>
      <c r="D15" s="134"/>
      <c r="E15" s="150">
        <f t="shared" si="2"/>
        <v>0</v>
      </c>
      <c r="F15" s="134"/>
      <c r="G15" s="134"/>
      <c r="H15" s="134"/>
      <c r="I15" s="134"/>
      <c r="J15" s="134"/>
      <c r="K15" s="153"/>
      <c r="L15" s="153"/>
      <c r="M15" s="150">
        <f t="shared" si="3"/>
        <v>0</v>
      </c>
      <c r="N15" s="150">
        <f t="shared" si="4"/>
        <v>0</v>
      </c>
      <c r="O15" s="152">
        <f t="shared" si="1"/>
        <v>0</v>
      </c>
    </row>
    <row r="16" spans="1:15">
      <c r="A16" s="22">
        <v>1.6</v>
      </c>
      <c r="B16" s="5"/>
      <c r="C16" s="134"/>
      <c r="D16" s="134"/>
      <c r="E16" s="150">
        <f t="shared" si="2"/>
        <v>0</v>
      </c>
      <c r="F16" s="134"/>
      <c r="G16" s="134"/>
      <c r="H16" s="134"/>
      <c r="I16" s="134"/>
      <c r="J16" s="134"/>
      <c r="K16" s="153"/>
      <c r="L16" s="153"/>
      <c r="M16" s="150">
        <f>C16+F16-H16-I16</f>
        <v>0</v>
      </c>
      <c r="N16" s="150">
        <f t="shared" si="4"/>
        <v>0</v>
      </c>
      <c r="O16" s="152">
        <f t="shared" si="1"/>
        <v>0</v>
      </c>
    </row>
    <row r="17" spans="1:15">
      <c r="A17" s="22" t="s">
        <v>88</v>
      </c>
      <c r="B17" s="5"/>
      <c r="C17" s="134"/>
      <c r="D17" s="134"/>
      <c r="E17" s="150">
        <f t="shared" si="2"/>
        <v>0</v>
      </c>
      <c r="F17" s="134"/>
      <c r="G17" s="134"/>
      <c r="H17" s="134"/>
      <c r="I17" s="134"/>
      <c r="J17" s="134"/>
      <c r="K17" s="153"/>
      <c r="L17" s="153"/>
      <c r="M17" s="150">
        <f>C17+F17-H17-I17</f>
        <v>0</v>
      </c>
      <c r="N17" s="150">
        <f t="shared" si="4"/>
        <v>0</v>
      </c>
      <c r="O17" s="152">
        <f t="shared" si="1"/>
        <v>0</v>
      </c>
    </row>
    <row r="18" spans="1:15">
      <c r="A18" s="60"/>
      <c r="B18" s="8" t="s">
        <v>102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8"/>
    </row>
    <row r="19" spans="1:15" ht="11.25" customHeight="1" thickBot="1">
      <c r="A19" s="62">
        <v>2</v>
      </c>
      <c r="B19" s="159" t="s">
        <v>87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>
        <f>C19+F19-H19-I19</f>
        <v>0</v>
      </c>
      <c r="N19" s="160">
        <f t="shared" ref="N19" si="5">D19+G19+H19-J19+K19-L19</f>
        <v>0</v>
      </c>
      <c r="O19" s="161">
        <f>M19+N19</f>
        <v>0</v>
      </c>
    </row>
    <row r="20" spans="1:15">
      <c r="A20" s="8"/>
      <c r="B20" s="8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WWSP4kC0qAnptOYwBprte1CTEsi26EGqwnc9Q1uFQHI=</DigestValue>
    </Reference>
    <Reference Type="http://www.w3.org/2000/09/xmldsig#Object" URI="#idOfficeObject">
      <DigestMethod Algorithm="http://www.w3.org/2001/04/xmlenc#sha256"/>
      <DigestValue>mMhDg13avR0TbmD76l16kdU9GVTCMpjhV3s+FEg/R0Q=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alulGnTZk1VtyKFJJFxxS1MHI/nh1i9GtQh9AswhSDQ=</DigestValue>
    </Reference>
  </SignedInfo>
  <SignatureValue>Gquh7fNPu+9qmN5v3D/EU3c8i0C6l37hkrCNZ0wMR7gZDoAJbc1bbi5Zoc7mZYqH3ryaTIdZTxjF
5YCRgSxZPu0FLOkuTmI1abuG4wN+P06KUAbI19ta2Lm/nleTgbP+JJq9SXSom7E7lWe9IjoSm5RL
LGudSd9IKbYKQCJARXUJQuyAgwBu7a25svDCwoRestoLnzE53DpEgCFpG0VLd9Cu7/EtverTO8Lm
Piog/241rsDY3LkGPlo1dKwdpoVW231Wr05yPxWmJJnlLK2/Hq6R2oB6mY3e8Bv0LRnvQpQ1z4xP
GigaoQ6Kxoz0NWyq7tES0kkGA8eGYurCM4tjrQ==</SignatureValue>
  <KeyInfo>
    <X509Data>
      <X509Certificate>MIIGOjCCBSKgAwIBAgIKf4OXoAACAAFuKDANBgkqhkiG9w0BAQsFADBKMRIwEAYKCZImiZPyLGQBGRYCZ2UxEzARBgoJkiaJk/IsZAEZFgNuYmcxHzAdBgNVBAMTFk5CRyBDbGFzcyAyIElOVCBTdWIgQ0EwHhcNMjAwMjI4MDcxMjQ1WhcNMjExMjIyMDk0NjU2WjA4MRUwEwYDVQQKEwxKU0MgVEVSQUJBTksxHzAdBgNVBAMTFkJLUyAtIFJldmF6IEdhcmRhdmFkemUwggEiMA0GCSqGSIb3DQEBAQUAA4IBDwAwggEKAoIBAQDgDTkDgrOk9lrT2tHmNjWEVFq9Hu1fidx0XXauqYZ77fESmlZ0KQbqGZ8aNy1Ud99CBRQISDvYeHk+5Sf903R+I7esuq1AwqCt/IkTHC+L8wBv7acI3p7xVDvJQYKBFgoj7QvqraZ0x3eeyHJ3ijsiuOVNqorX5kE8b3SUNy1mgBM22gj7ZyLL3Z6rTmiQB61e/5CfUK9DyzRnt6ZEVu3CpMyg7gjSjR0d+XEb6PVdhF09WzVQBiQQyvkxzEQKt7ta8qEwP4gLoe+kk2az8eZ3X3mysjH8AskGuqbjVGSPOrzZuWEqZFCvNlYsXESVE4xQhM4RJpLHFjeJfBZevjH/AgMBAAGjggMyMIIDLjA8BgkrBgEEAYI3FQcELzAtBiUrBgEEAYI3FQjmsmCDjfVEhoGZCYO4oUqDvoRxBIPEkTOEg4hdAgFkAgEjMB0GA1UdJQQWMBQGCCsGAQUFBwMCBggrBgEFBQcDBDALBgNVHQ8EBAMCB4AwJwYJKwYBBAGCNxUKBBowGDAKBggrBgEFBQcDAjAKBggrBgEFBQcDBDAdBgNVHQ4EFgQUO4RsDsXBj/wD8AVM2MFqNtGed8s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Agm0pGaAteru5vAtA8ydx4bBDKBfmg2dDRwO/2e+i7wrxBgtJYiTl6uVB91+BQaBcTSQo03BMX9XvPcpj1yL2zV0leWNvJYLelY3LnoG5k4GAFInYxeYqJ5ButHlWGNhmQ4AnAwVEjf0uIYWrHI5UPlEtxdrL0FDV1FRt2cin8zulnjMZ+3E4n8+nxhhLQCbF3aA18EYYG7t+ECtgkXl5PJade/ceZRZXZSFFdSzHms5Yex7eQ/Lh+qVFcN4yn/b/LNNyc2Vg+JyPW+Vg2SMauW9m3+Zci8RGbdIEIQpCBcPwfiJDuhUBJARMr3tcrs5iTQc/Dy70nEoyms+nHJODo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cDyrgSluXxl+Rxmo96k+Oca2UJrMNV67OOraKRjB/co=</DigestValue>
      </Reference>
      <Reference URI="/xl/comments1.xml?ContentType=application/vnd.openxmlformats-officedocument.spreadsheetml.comments+xml">
        <DigestMethod Algorithm="http://www.w3.org/2001/04/xmlenc#sha256"/>
        <DigestValue>GkGE9jqOLzbl31A6JN+SL/BGm9OKXsXX5F+rOylmjn0=</DigestValue>
      </Reference>
      <Reference URI="/xl/drawings/vmlDrawing1.vml?ContentType=application/vnd.openxmlformats-officedocument.vmlDrawing">
        <DigestMethod Algorithm="http://www.w3.org/2001/04/xmlenc#sha256"/>
        <DigestValue>3QMBiiMPlkbkP+jLo/77u/qKU8jEdx1Ki9lHUjcBJD0=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NnUQoI2JKtwuEKwKAE+XdgQcMk1eCxH2GhvSmrT4fMo=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kcQsAN/CtwbBVWZZ8D0isPX0FC0qDwQhN/cifc2dlzo=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IJkIqXCYo+K9ARjjRwIMuQ6xSr0kOY5WMhA/q9IeMl8=</DigestValue>
      </Reference>
      <Reference URI="/xl/styles.xml?ContentType=application/vnd.openxmlformats-officedocument.spreadsheetml.styles+xml">
        <DigestMethod Algorithm="http://www.w3.org/2001/04/xmlenc#sha256"/>
        <DigestValue>fsWynvDQHJkYuZxdxbGoMT/ufdlcUnMyyO4OKg+XmNc=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jy/zPgnlpRD73/emi13bGdFHdd29hn2BNjFQ01gijI4=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qGw8SVRvwu+wrYmHJNXeFzT9qzfP75s7ZlIPu3ccJc4=</DigestValue>
      </Reference>
      <Reference URI="/xl/worksheets/sheet2.xml?ContentType=application/vnd.openxmlformats-officedocument.spreadsheetml.worksheet+xml">
        <DigestMethod Algorithm="http://www.w3.org/2001/04/xmlenc#sha256"/>
        <DigestValue>3KWYds/4TVwz8sO50tpZ3whSdQzhm2I9fWir+8D4mPs=</DigestValue>
      </Reference>
      <Reference URI="/xl/worksheets/sheet3.xml?ContentType=application/vnd.openxmlformats-officedocument.spreadsheetml.worksheet+xml">
        <DigestMethod Algorithm="http://www.w3.org/2001/04/xmlenc#sha256"/>
        <DigestValue>/8bW62wok1VsFdASQ8POtW4Bl2nCDILsuiqY78g9ESY=</DigestValue>
      </Reference>
      <Reference URI="/xl/worksheets/sheet4.xml?ContentType=application/vnd.openxmlformats-officedocument.spreadsheetml.worksheet+xml">
        <DigestMethod Algorithm="http://www.w3.org/2001/04/xmlenc#sha256"/>
        <DigestValue>8Uj/YCVgeQlS/+f1md5sfndrv7mH7k8qnZFN5GyQ1YI=</DigestValue>
      </Reference>
      <Reference URI="/xl/worksheets/sheet5.xml?ContentType=application/vnd.openxmlformats-officedocument.spreadsheetml.worksheet+xml">
        <DigestMethod Algorithm="http://www.w3.org/2001/04/xmlenc#sha256"/>
        <DigestValue>GmKbh7+pdhJWogLqZDoKDoGcDR/vFwvxkgYQFESPIoE=</DigestValue>
      </Reference>
      <Reference URI="/xl/worksheets/sheet6.xml?ContentType=application/vnd.openxmlformats-officedocument.spreadsheetml.worksheet+xml">
        <DigestMethod Algorithm="http://www.w3.org/2001/04/xmlenc#sha256"/>
        <DigestValue>bC4wQC7YQheP0IjKIMi72Z2peJGS9BOc9/98cDohmps=</DigestValue>
      </Reference>
      <Reference URI="/xl/worksheets/sheet7.xml?ContentType=application/vnd.openxmlformats-officedocument.spreadsheetml.worksheet+xml">
        <DigestMethod Algorithm="http://www.w3.org/2001/04/xmlenc#sha256"/>
        <DigestValue>ca/nn3Iphk67LJVJLeSoZuh3+N6KfbAIkvTvUGb8BZk=</DigestValue>
      </Reference>
      <Reference URI="/xl/worksheets/sheet8.xml?ContentType=application/vnd.openxmlformats-officedocument.spreadsheetml.worksheet+xml">
        <DigestMethod Algorithm="http://www.w3.org/2001/04/xmlenc#sha256"/>
        <DigestValue>YB+Siak7ayve+r2KlhysO7fybyF6SBibRtkfh4Q2qiA=</DigestValue>
      </Reference>
      <Reference URI="/xl/worksheets/sheet9.xml?ContentType=application/vnd.openxmlformats-officedocument.spreadsheetml.worksheet+xml">
        <DigestMethod Algorithm="http://www.w3.org/2001/04/xmlenc#sha256"/>
        <DigestValue>UCUGhowSVNmVe0obwg36oVZpHG9MVe2jXUQ+zAMpHQM=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2020-06-01T06:12:47Z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2020-06-01T06:12:47Z</xd:SigningTime>
          <xd:SigningCertificate>
            <xd:Cert>
              <xd:CertDigest>
                <DigestMethod Algorithm="http://www.w3.org/2001/04/xmlenc#sha256"/>
                <DigestValue>PN4LK1eZjlHJhSNcZEpdICQ2UVVzMhLubwwraxKu2E8=</DigestValue>
              </xd:CertDigest>
              <xd:IssuerSerial>
                <X509IssuerName>CN=NBG Class 2 INT Sub CA, DC=nbg, DC=ge</X509IssuerName>
                <X509SerialNumber>602167992530805484252712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+RmMUe1TVb/BSsqnKyH8X986We/nhSORuvxuS3bSRfg=</DigestValue>
    </Reference>
    <Reference Type="http://www.w3.org/2000/09/xmldsig#Object" URI="#idOfficeObject">
      <DigestMethod Algorithm="http://www.w3.org/2001/04/xmlenc#sha256"/>
      <DigestValue>mMhDg13avR0TbmD76l16kdU9GVTCMpjhV3s+FEg/R0Q=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bDuCwrf5PYyaS9fHQC7L62FaHNl8lvfOWMQ9UqA8XYY=</DigestValue>
    </Reference>
  </SignedInfo>
  <SignatureValue>5NTbKpIezU+MF0aNBdGVoigtg2SFyPnCJ53JtLx6SSQR2rHjfR87wD59JEf1jEGEE5f29MleizaH
0tcT0M6SgzEebFGSHEZIhVA0t+7zTkuix6Ho3fFgUkpBcOTzJ1Ch1TpQJ0oP3g554sCx0/KeADBw
PGlmU441QqNyN1nEocuUqcvna3S6Oe4cuCtRPOjGL5cfPRXC6eiUharRTr9pMJ/8NmIc6AfGM59Y
7reEDQKKHA6bUefRg6gLrncRzX1gWr3Bn56uNkDtqwxVIZwTZgJ//R6zdpEk1urOgg2PM3LFtTtQ
aDaWBkoGoYT5bLs6Q9MnxerDx0mA8EVI+UzTRQ==</SignatureValue>
  <KeyInfo>
    <X509Data>
      <X509Certificate>MIIGNzCCBR+gAwIBAgIKciOLlQACAAEQSjANBgkqhkiG9w0BAQsFADBKMRIwEAYKCZImiZPyLGQBGRYCZ2UxEzARBgoJkiaJk/IsZAEZFgNuYmcxHzAdBgNVBAMTFk5CRyBDbGFzcyAyIElOVCBTdWIgQ0EwHhcNMTkwMjI2MTMzODA3WhcNMjEwMjI1MTMzODA3WjA1MRUwEwYDVQQKEwxKU0MgVGVyYWJhbmsxHDAaBgNVBAMTE0JLUyAtIFNvcGhpZSBKdWdlbGkwggEiMA0GCSqGSIb3DQEBAQUAA4IBDwAwggEKAoIBAQDohH+d9PVu7GNwEsMQcCfY8Ku9uM0WhDFo9bTUfeJ4W1DOL+pND5rrR5lWnlesTj4JNLny2wtzOrNJbkMu11LjyXMr+nNHuwyNy9s9PxJmWFnR1nicJjZ9i4kCZijtKb9zkVEkG2TIYPLBwUvbfDTT+GzOfTbax3XwNGZrawZ1V35e8tZmQdDsf/E/nWkToufTsXwt68+Joie1ViQexFJ8ahciAqlipOZVFs7z8noB9u9iKr0RN/xcgk2scERQabJQJNxsXMsrGHxs2E5OKpAHokAEyFRRNDweKcMgFKUhSHdHZxnb5CArWYdKzgCdbgBt6nMhGgONSMLPxt0X0Sx5AgMBAAGjggMyMIIDLjA8BgkrBgEEAYI3FQcELzAtBiUrBgEEAYI3FQjmsmCDjfVEhoGZCYO4oUqDvoRxBIPEkTOEg4hdAgFkAgEjMB0GA1UdJQQWMBQGCCsGAQUFBwMCBggrBgEFBQcDBDALBgNVHQ8EBAMCB4AwJwYJKwYBBAGCNxUKBBowGDAKBggrBgEFBQcDAjAKBggrBgEFBQcDBDAdBgNVHQ4EFgQU/aUU73ZKLJDH9g3mCFejppY/WmQ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CX3ZE4t4Hhssl6PTbEYkwnOTjqIa+JaqvKsiSy6wtmfsSFAC/xhAFB9qZXQqWP17uHsck5Sav6gZJYPA0Q5771/DomIG1AwRVpO/RSLHVJPivlP46EU8TFntI2PFZ+IvFZLTfNJ5K7ndjBegfVop2ridRYb99Itra/DckTBKRFy8wzrwkf9D58U08W7WhgpwgeTXmF71fp9c14f89Dfs3TuqEzie9vKArX32lD8P6B29CUgcjsQHtTbBalKSrMpezjNgnb3kEjQbDBGlRAnsS8Di5x8I4W7PQBmqvjhJcgyX+Y3SXXl+alOHaIqJ6/VI1H5YVMLNNvxJ46oGWN3w4w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cDyrgSluXxl+Rxmo96k+Oca2UJrMNV67OOraKRjB/co=</DigestValue>
      </Reference>
      <Reference URI="/xl/comments1.xml?ContentType=application/vnd.openxmlformats-officedocument.spreadsheetml.comments+xml">
        <DigestMethod Algorithm="http://www.w3.org/2001/04/xmlenc#sha256"/>
        <DigestValue>GkGE9jqOLzbl31A6JN+SL/BGm9OKXsXX5F+rOylmjn0=</DigestValue>
      </Reference>
      <Reference URI="/xl/drawings/vmlDrawing1.vml?ContentType=application/vnd.openxmlformats-officedocument.vmlDrawing">
        <DigestMethod Algorithm="http://www.w3.org/2001/04/xmlenc#sha256"/>
        <DigestValue>3QMBiiMPlkbkP+jLo/77u/qKU8jEdx1Ki9lHUjcBJD0=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NnUQoI2JKtwuEKwKAE+XdgQcMk1eCxH2GhvSmrT4fMo=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kcQsAN/CtwbBVWZZ8D0isPX0FC0qDwQhN/cifc2dlzo=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IJkIqXCYo+K9ARjjRwIMuQ6xSr0kOY5WMhA/q9IeMl8=</DigestValue>
      </Reference>
      <Reference URI="/xl/styles.xml?ContentType=application/vnd.openxmlformats-officedocument.spreadsheetml.styles+xml">
        <DigestMethod Algorithm="http://www.w3.org/2001/04/xmlenc#sha256"/>
        <DigestValue>fsWynvDQHJkYuZxdxbGoMT/ufdlcUnMyyO4OKg+XmNc=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jy/zPgnlpRD73/emi13bGdFHdd29hn2BNjFQ01gijI4=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qGw8SVRvwu+wrYmHJNXeFzT9qzfP75s7ZlIPu3ccJc4=</DigestValue>
      </Reference>
      <Reference URI="/xl/worksheets/sheet2.xml?ContentType=application/vnd.openxmlformats-officedocument.spreadsheetml.worksheet+xml">
        <DigestMethod Algorithm="http://www.w3.org/2001/04/xmlenc#sha256"/>
        <DigestValue>3KWYds/4TVwz8sO50tpZ3whSdQzhm2I9fWir+8D4mPs=</DigestValue>
      </Reference>
      <Reference URI="/xl/worksheets/sheet3.xml?ContentType=application/vnd.openxmlformats-officedocument.spreadsheetml.worksheet+xml">
        <DigestMethod Algorithm="http://www.w3.org/2001/04/xmlenc#sha256"/>
        <DigestValue>/8bW62wok1VsFdASQ8POtW4Bl2nCDILsuiqY78g9ESY=</DigestValue>
      </Reference>
      <Reference URI="/xl/worksheets/sheet4.xml?ContentType=application/vnd.openxmlformats-officedocument.spreadsheetml.worksheet+xml">
        <DigestMethod Algorithm="http://www.w3.org/2001/04/xmlenc#sha256"/>
        <DigestValue>8Uj/YCVgeQlS/+f1md5sfndrv7mH7k8qnZFN5GyQ1YI=</DigestValue>
      </Reference>
      <Reference URI="/xl/worksheets/sheet5.xml?ContentType=application/vnd.openxmlformats-officedocument.spreadsheetml.worksheet+xml">
        <DigestMethod Algorithm="http://www.w3.org/2001/04/xmlenc#sha256"/>
        <DigestValue>GmKbh7+pdhJWogLqZDoKDoGcDR/vFwvxkgYQFESPIoE=</DigestValue>
      </Reference>
      <Reference URI="/xl/worksheets/sheet6.xml?ContentType=application/vnd.openxmlformats-officedocument.spreadsheetml.worksheet+xml">
        <DigestMethod Algorithm="http://www.w3.org/2001/04/xmlenc#sha256"/>
        <DigestValue>bC4wQC7YQheP0IjKIMi72Z2peJGS9BOc9/98cDohmps=</DigestValue>
      </Reference>
      <Reference URI="/xl/worksheets/sheet7.xml?ContentType=application/vnd.openxmlformats-officedocument.spreadsheetml.worksheet+xml">
        <DigestMethod Algorithm="http://www.w3.org/2001/04/xmlenc#sha256"/>
        <DigestValue>ca/nn3Iphk67LJVJLeSoZuh3+N6KfbAIkvTvUGb8BZk=</DigestValue>
      </Reference>
      <Reference URI="/xl/worksheets/sheet8.xml?ContentType=application/vnd.openxmlformats-officedocument.spreadsheetml.worksheet+xml">
        <DigestMethod Algorithm="http://www.w3.org/2001/04/xmlenc#sha256"/>
        <DigestValue>YB+Siak7ayve+r2KlhysO7fybyF6SBibRtkfh4Q2qiA=</DigestValue>
      </Reference>
      <Reference URI="/xl/worksheets/sheet9.xml?ContentType=application/vnd.openxmlformats-officedocument.spreadsheetml.worksheet+xml">
        <DigestMethod Algorithm="http://www.w3.org/2001/04/xmlenc#sha256"/>
        <DigestValue>UCUGhowSVNmVe0obwg36oVZpHG9MVe2jXUQ+zAMpHQM=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2020-06-01T06:13:34Z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2020-06-01T06:13:34Z</xd:SigningTime>
          <xd:SigningCertificate>
            <xd:Cert>
              <xd:CertDigest>
                <DigestMethod Algorithm="http://www.w3.org/2001/04/xmlenc#sha256"/>
                <DigestValue>VQYYDZ0JoHTN0GJ2qq1DwPUkycbicwdZJzjQx2KJdR8=</DigestValue>
              </xd:CertDigest>
              <xd:IssuerSerial>
                <X509IssuerName>CN=NBG Class 2 INT Sub CA, DC=nbg, DC=ge</X509IssuerName>
                <X509SerialNumber>539005473035070780543050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2020-05-30T10:00:27Z</dcterms:modified>
</cp:coreProperties>
</file>